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Консолидированный" sheetId="9" r:id="rId1"/>
    <sheet name="Республиканский" sheetId="4" r:id="rId2"/>
  </sheets>
  <externalReferences>
    <externalReference r:id="rId3"/>
    <externalReference r:id="rId4"/>
  </externalReferences>
  <definedNames>
    <definedName name="Svod0306" localSheetId="0">#REF!</definedName>
    <definedName name="Svod0306">#REF!</definedName>
    <definedName name="XDO_?AM_MM?" localSheetId="0">#REF!</definedName>
    <definedName name="XDO_?AM_MM?">#REF!</definedName>
    <definedName name="XDO_?AM_MM_2?" localSheetId="0">#REF!</definedName>
    <definedName name="XDO_?AM_MM_2?">#REF!</definedName>
    <definedName name="XDO_?AM_MM_3?" localSheetId="0">#REF!</definedName>
    <definedName name="XDO_?AM_MM_3?">#REF!</definedName>
    <definedName name="XDO_?AM_YY?" localSheetId="0">#REF!</definedName>
    <definedName name="XDO_?AM_YY?">#REF!</definedName>
    <definedName name="XDO_?AM_YY_2?" localSheetId="0">#REF!</definedName>
    <definedName name="XDO_?AM_YY_2?">#REF!</definedName>
    <definedName name="XDO_?AM_YY_3?" localSheetId="0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 localSheetId="0">#REF!</definedName>
    <definedName name="XDO_?IL?">#REF!</definedName>
    <definedName name="XDO_?KBK?" localSheetId="0">#REF!</definedName>
    <definedName name="XDO_?KBK?">#REF!</definedName>
    <definedName name="XDO_?KBK_2?" localSheetId="0">#REF!</definedName>
    <definedName name="XDO_?KBK_2?">#REF!</definedName>
    <definedName name="XDO_?NAME_BUD?" localSheetId="0">#REF!</definedName>
    <definedName name="XDO_?NAME_BUD?">#REF!</definedName>
    <definedName name="XDO_?NAME_BUD_2?" localSheetId="0">#REF!</definedName>
    <definedName name="XDO_?NAME_BUD_2?">#REF!</definedName>
    <definedName name="XDO_?NAME_MM?" localSheetId="0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 localSheetId="0">#REF!</definedName>
    <definedName name="XDO_?NOTE?">#REF!</definedName>
    <definedName name="XDO_?NV?" localSheetId="0">#REF!</definedName>
    <definedName name="XDO_?NV?">#REF!</definedName>
    <definedName name="XDO_?REPORT_DATE?" localSheetId="0">#REF!</definedName>
    <definedName name="XDO_?REPORT_DATE?">#REF!</definedName>
    <definedName name="XDO_?REPORT_MM?" localSheetId="0">#REF!</definedName>
    <definedName name="XDO_?REPORT_MM?">#REF!</definedName>
    <definedName name="XDO_?REPORT_MM_2?" localSheetId="0">#REF!</definedName>
    <definedName name="XDO_?REPORT_MM_2?">#REF!</definedName>
    <definedName name="XDO_?SIGN5?" localSheetId="0">#REF!</definedName>
    <definedName name="XDO_?SIGN5?">#REF!</definedName>
    <definedName name="XDO_?SIGN6?" localSheetId="0">#REF!</definedName>
    <definedName name="XDO_?SIGN6?">#REF!</definedName>
    <definedName name="XDO_?SIGN7?" localSheetId="0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 localSheetId="0">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 localSheetId="0">#REF!</definedName>
    <definedName name="А246">#REF!</definedName>
    <definedName name="_xlnm.Print_Titles" localSheetId="0">Консолидированный!$6:$6</definedName>
    <definedName name="_xlnm.Print_Titles" localSheetId="1">Республиканский!$6:$6</definedName>
    <definedName name="_xlnm.Print_Area" localSheetId="0">Консолидированный!$A$1:$F$46</definedName>
    <definedName name="_xlnm.Print_Area" localSheetId="1">Республиканский!$A$1:$F$42</definedName>
  </definedNames>
  <calcPr calcId="114210" fullCalcOnLoad="1"/>
</workbook>
</file>

<file path=xl/calcChain.xml><?xml version="1.0" encoding="utf-8"?>
<calcChain xmlns="http://schemas.openxmlformats.org/spreadsheetml/2006/main">
  <c r="D39" i="9"/>
  <c r="B9"/>
  <c r="B10"/>
  <c r="B8"/>
  <c r="B12"/>
  <c r="B13"/>
  <c r="B14"/>
  <c r="B11"/>
  <c r="B16"/>
  <c r="B17"/>
  <c r="B18"/>
  <c r="B19"/>
  <c r="B15"/>
  <c r="B21"/>
  <c r="B22"/>
  <c r="B23"/>
  <c r="B24"/>
  <c r="B25"/>
  <c r="B20"/>
  <c r="B27"/>
  <c r="B28"/>
  <c r="B26"/>
  <c r="B29"/>
  <c r="B30"/>
  <c r="B31"/>
  <c r="B32"/>
  <c r="B33"/>
  <c r="B34"/>
  <c r="B35"/>
  <c r="B36"/>
  <c r="B37"/>
  <c r="B7"/>
  <c r="C9"/>
  <c r="C10"/>
  <c r="C8"/>
  <c r="C12"/>
  <c r="C13"/>
  <c r="C14"/>
  <c r="C11"/>
  <c r="C16"/>
  <c r="C17"/>
  <c r="C18"/>
  <c r="C19"/>
  <c r="C15"/>
  <c r="C21"/>
  <c r="C22"/>
  <c r="C23"/>
  <c r="C24"/>
  <c r="C25"/>
  <c r="C20"/>
  <c r="C27"/>
  <c r="C28"/>
  <c r="C26"/>
  <c r="C29"/>
  <c r="C30"/>
  <c r="C31"/>
  <c r="C32"/>
  <c r="C33"/>
  <c r="C34"/>
  <c r="C35"/>
  <c r="C36"/>
  <c r="C37"/>
  <c r="C7"/>
  <c r="E9"/>
  <c r="E10"/>
  <c r="E8"/>
  <c r="E12"/>
  <c r="E13"/>
  <c r="E14"/>
  <c r="E11"/>
  <c r="E16"/>
  <c r="E17"/>
  <c r="E18"/>
  <c r="E19"/>
  <c r="E15"/>
  <c r="E21"/>
  <c r="E22"/>
  <c r="E23"/>
  <c r="E24"/>
  <c r="E25"/>
  <c r="E20"/>
  <c r="E27"/>
  <c r="E28"/>
  <c r="E26"/>
  <c r="E29"/>
  <c r="E30"/>
  <c r="E31"/>
  <c r="E32"/>
  <c r="E33"/>
  <c r="E34"/>
  <c r="E35"/>
  <c r="E36"/>
  <c r="E37"/>
  <c r="E7"/>
  <c r="D8" i="4"/>
  <c r="D9"/>
  <c r="D10"/>
  <c r="D11"/>
  <c r="D12"/>
  <c r="D13"/>
  <c r="D14"/>
  <c r="D15"/>
  <c r="D16"/>
  <c r="D18"/>
  <c r="D19"/>
  <c r="D20"/>
  <c r="D21"/>
  <c r="D22"/>
  <c r="D23"/>
  <c r="D24"/>
  <c r="D25"/>
  <c r="D27"/>
  <c r="D28"/>
  <c r="D30"/>
  <c r="D31"/>
  <c r="D32"/>
  <c r="C22"/>
  <c r="E22"/>
  <c r="C18"/>
  <c r="E18"/>
  <c r="C15"/>
  <c r="E15"/>
  <c r="C11"/>
  <c r="E11"/>
  <c r="E8"/>
  <c r="E10"/>
  <c r="E12"/>
  <c r="E13"/>
  <c r="E14"/>
  <c r="E16"/>
  <c r="E17"/>
  <c r="E19"/>
  <c r="E20"/>
  <c r="E21"/>
  <c r="E23"/>
  <c r="E24"/>
  <c r="E25"/>
  <c r="E26"/>
  <c r="E27"/>
  <c r="E28"/>
  <c r="E29"/>
  <c r="E30"/>
  <c r="E31"/>
  <c r="E32"/>
  <c r="E33"/>
  <c r="E9"/>
  <c r="E7"/>
  <c r="C7"/>
  <c r="C10"/>
  <c r="C12"/>
  <c r="C13"/>
  <c r="C14"/>
  <c r="C16"/>
  <c r="C17"/>
  <c r="C19"/>
  <c r="C20"/>
  <c r="C21"/>
  <c r="C23"/>
  <c r="C24"/>
  <c r="C25"/>
  <c r="C26"/>
  <c r="C27"/>
  <c r="C28"/>
  <c r="C29"/>
  <c r="C30"/>
  <c r="C31"/>
  <c r="C32"/>
  <c r="C33"/>
  <c r="C9"/>
  <c r="C8"/>
  <c r="D29" i="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7"/>
  <c r="C39"/>
  <c r="D40"/>
  <c r="D41"/>
  <c r="D42"/>
  <c r="D43"/>
  <c r="D44"/>
  <c r="E39"/>
  <c r="B39"/>
  <c r="F44"/>
  <c r="F40" i="4"/>
  <c r="D40"/>
  <c r="B35"/>
  <c r="C39"/>
  <c r="C41"/>
  <c r="C35"/>
  <c r="F7" i="9"/>
  <c r="D31"/>
  <c r="D32"/>
  <c r="D33"/>
  <c r="D34"/>
  <c r="D35"/>
  <c r="D36"/>
  <c r="D37"/>
  <c r="C38"/>
  <c r="B38"/>
  <c r="D38"/>
  <c r="D45"/>
  <c r="B41" i="4"/>
  <c r="F25" i="9"/>
  <c r="F19"/>
  <c r="F17"/>
  <c r="F18"/>
  <c r="F17" i="4"/>
  <c r="B15"/>
  <c r="B11"/>
  <c r="F45" i="9"/>
  <c r="F43"/>
  <c r="F42"/>
  <c r="F41"/>
  <c r="F40"/>
  <c r="E38"/>
  <c r="F38"/>
  <c r="F37"/>
  <c r="F36"/>
  <c r="F35"/>
  <c r="F34"/>
  <c r="F33"/>
  <c r="F32"/>
  <c r="F31"/>
  <c r="F30"/>
  <c r="F29"/>
  <c r="F27"/>
  <c r="F26"/>
  <c r="F24"/>
  <c r="F23"/>
  <c r="F22"/>
  <c r="F20"/>
  <c r="F16"/>
  <c r="F15"/>
  <c r="F14"/>
  <c r="F12"/>
  <c r="F11"/>
  <c r="F10"/>
  <c r="F9"/>
  <c r="F8"/>
  <c r="E46"/>
  <c r="B8" i="4"/>
  <c r="B18"/>
  <c r="B22"/>
  <c r="B7"/>
  <c r="C34"/>
  <c r="D36"/>
  <c r="D37"/>
  <c r="D38"/>
  <c r="D39"/>
  <c r="D41"/>
  <c r="E35"/>
  <c r="E34"/>
  <c r="F15"/>
  <c r="F9"/>
  <c r="F10"/>
  <c r="F12"/>
  <c r="F14"/>
  <c r="F16"/>
  <c r="F18"/>
  <c r="F19"/>
  <c r="F20"/>
  <c r="F21"/>
  <c r="F23"/>
  <c r="F25"/>
  <c r="F27"/>
  <c r="F28"/>
  <c r="F29"/>
  <c r="F30"/>
  <c r="F31"/>
  <c r="F32"/>
  <c r="F33"/>
  <c r="F36"/>
  <c r="F37"/>
  <c r="F38"/>
  <c r="F39"/>
  <c r="F41"/>
  <c r="F11"/>
  <c r="F22"/>
  <c r="F8"/>
  <c r="F39" i="9"/>
  <c r="F35" i="4"/>
  <c r="D35"/>
  <c r="B34"/>
  <c r="B42"/>
  <c r="C46" i="9"/>
  <c r="F46"/>
  <c r="E42" i="4"/>
  <c r="F34"/>
  <c r="D34"/>
  <c r="F7"/>
  <c r="D7"/>
  <c r="C42"/>
  <c r="B46" i="9"/>
  <c r="D46"/>
  <c r="F42" i="4"/>
  <c r="D42"/>
</calcChain>
</file>

<file path=xl/sharedStrings.xml><?xml version="1.0" encoding="utf-8"?>
<sst xmlns="http://schemas.openxmlformats.org/spreadsheetml/2006/main" count="105" uniqueCount="55">
  <si>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</si>
  <si>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</si>
  <si>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</si>
  <si>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</si>
  <si>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</si>
  <si>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</si>
  <si>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</si>
  <si>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</si>
  <si>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</si>
  <si>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</si>
  <si>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</si>
  <si>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</si>
  <si>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</si>
  <si>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</si>
  <si>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</si>
  <si>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</si>
  <si>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</si>
  <si>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</si>
  <si>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</si>
  <si>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</si>
  <si>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</si>
  <si>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</si>
  <si>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</si>
  <si>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</si>
  <si>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</si>
  <si>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</si>
  <si>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</si>
  <si>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</si>
  <si>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</si>
  <si>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</si>
  <si>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</si>
  <si>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</si>
  <si>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</si>
  <si>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</si>
  <si>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</si>
  <si>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</si>
  <si>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</si>
  <si>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</si>
  <si>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План на 2017 год по Закону Карачаево-Черкесской Республики от 23.12.2016 № 92-РЗ в ред. от 22.02.2017 г.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</si>
  <si>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</si>
  <si>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</si>
  <si>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</si>
  <si>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</si>
  <si>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</si>
  <si>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</si>
  <si>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</si>
  <si>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</si>
  <si>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</si>
  <si>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-</t>
  </si>
  <si>
    <t>Карачаево-Черкесской Республики за 1 полугодие 2017 года</t>
  </si>
  <si>
    <t>План на 2017 год по состоянию на 01.07.2017 г. по Отчету об исполнении консолидированного бюджета по форме № 0503317</t>
  </si>
  <si>
    <t>Фактически исполнено за 1 полугодие 2017 года</t>
  </si>
  <si>
    <t>% исполнение годового плана за 1 полугодие 2017 г.</t>
  </si>
  <si>
    <t>Фактически исполнено за 1 полугодие 2016 года</t>
  </si>
  <si>
    <t>Прочие безвозмездные поступления от других бюджетов бюджетной системы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</si>
</sst>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/>
    <xf numFmtId="0" fontId="6" fillId="0" borderId="1" xfId="0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HOD\&#1040;&#1085;&#1072;&#1083;&#1080;&#1079;&#1099;%202017\&#1044;&#1083;&#1103;%20&#1053;&#1048;&#1060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(тв)  (2)"/>
      <sheetName val="Рес тв"/>
    </sheetNames>
    <sheetDataSet>
      <sheetData sheetId="0">
        <row r="8">
          <cell r="E8">
            <v>700900.14899999998</v>
          </cell>
          <cell r="K8">
            <v>1227400.3</v>
          </cell>
          <cell r="N8">
            <v>487955.24599999998</v>
          </cell>
        </row>
        <row r="9">
          <cell r="E9">
            <v>1573341.1939999999</v>
          </cell>
          <cell r="K9">
            <v>3334507.5</v>
          </cell>
          <cell r="N9">
            <v>1530169.6459999999</v>
          </cell>
        </row>
        <row r="11">
          <cell r="E11">
            <v>15335.11</v>
          </cell>
          <cell r="K11">
            <v>32613</v>
          </cell>
          <cell r="N11">
            <v>15268.129000000001</v>
          </cell>
        </row>
        <row r="12">
          <cell r="E12">
            <v>4637.6369999999997</v>
          </cell>
          <cell r="K12">
            <v>14747</v>
          </cell>
          <cell r="N12">
            <v>0</v>
          </cell>
        </row>
        <row r="13">
          <cell r="E13">
            <v>434351.88699999999</v>
          </cell>
          <cell r="K13">
            <v>868613.1</v>
          </cell>
          <cell r="N13">
            <v>552088.20499999996</v>
          </cell>
        </row>
        <row r="15">
          <cell r="E15">
            <v>149155.90100000001</v>
          </cell>
          <cell r="K15">
            <v>270555.90000000002</v>
          </cell>
          <cell r="N15">
            <v>144549.54699999999</v>
          </cell>
        </row>
        <row r="16">
          <cell r="E16">
            <v>35238.072</v>
          </cell>
          <cell r="K16">
            <v>91221.000000000015</v>
          </cell>
          <cell r="N16">
            <v>41503.392</v>
          </cell>
        </row>
        <row r="17">
          <cell r="E17">
            <v>17526.384999999998</v>
          </cell>
          <cell r="K17">
            <v>22188.700000000004</v>
          </cell>
          <cell r="N17">
            <v>9635.6620000000003</v>
          </cell>
        </row>
        <row r="18">
          <cell r="E18">
            <v>177.666</v>
          </cell>
          <cell r="K18">
            <v>518</v>
          </cell>
          <cell r="N18">
            <v>396.54599999999999</v>
          </cell>
        </row>
        <row r="20">
          <cell r="E20">
            <v>7167.6750000000002</v>
          </cell>
          <cell r="K20">
            <v>29946.799999999999</v>
          </cell>
          <cell r="N20">
            <v>7297.451</v>
          </cell>
        </row>
        <row r="21">
          <cell r="E21">
            <v>378885.85</v>
          </cell>
          <cell r="K21">
            <v>797144.60000000009</v>
          </cell>
          <cell r="N21">
            <v>334528.48700000002</v>
          </cell>
        </row>
        <row r="22">
          <cell r="E22">
            <v>58069.203000000001</v>
          </cell>
          <cell r="K22">
            <v>159713.29999999999</v>
          </cell>
          <cell r="N22">
            <v>41000.474000000002</v>
          </cell>
        </row>
        <row r="23">
          <cell r="E23">
            <v>378</v>
          </cell>
          <cell r="K23">
            <v>756</v>
          </cell>
          <cell r="N23">
            <v>182.10499999999999</v>
          </cell>
        </row>
        <row r="24">
          <cell r="E24">
            <v>75018.278000000006</v>
          </cell>
          <cell r="K24">
            <v>204066.7</v>
          </cell>
          <cell r="N24">
            <v>90170.312000000005</v>
          </cell>
        </row>
        <row r="26">
          <cell r="E26">
            <v>19114.210039999998</v>
          </cell>
          <cell r="K26">
            <v>41160.1</v>
          </cell>
          <cell r="N26">
            <v>19037.566999999999</v>
          </cell>
        </row>
        <row r="27">
          <cell r="E27">
            <v>0.18</v>
          </cell>
          <cell r="K27">
            <v>364</v>
          </cell>
          <cell r="N27">
            <v>0</v>
          </cell>
        </row>
        <row r="28">
          <cell r="E28">
            <v>35832.673999999999</v>
          </cell>
          <cell r="K28">
            <v>87675.700000000012</v>
          </cell>
          <cell r="N28">
            <v>35275.462</v>
          </cell>
        </row>
        <row r="29">
          <cell r="E29">
            <v>3.6549999999999998</v>
          </cell>
          <cell r="K29">
            <v>0</v>
          </cell>
          <cell r="N29">
            <v>-24.738</v>
          </cell>
        </row>
        <row r="30">
          <cell r="E30">
            <v>62268.012999999999</v>
          </cell>
          <cell r="K30">
            <v>119839.4</v>
          </cell>
          <cell r="N30">
            <v>55479.402999999998</v>
          </cell>
        </row>
        <row r="31">
          <cell r="E31">
            <v>5841.5659999999998</v>
          </cell>
          <cell r="K31">
            <v>25375.700000000004</v>
          </cell>
          <cell r="N31">
            <v>22928.129000000001</v>
          </cell>
        </row>
        <row r="32">
          <cell r="E32">
            <v>52938.064000000006</v>
          </cell>
          <cell r="K32">
            <v>85844.3</v>
          </cell>
          <cell r="N32">
            <v>41864.562600000005</v>
          </cell>
        </row>
        <row r="33">
          <cell r="E33">
            <v>12563.287</v>
          </cell>
          <cell r="K33">
            <v>909826</v>
          </cell>
          <cell r="N33">
            <v>8280.875</v>
          </cell>
        </row>
        <row r="34">
          <cell r="E34">
            <v>875.05600000000004</v>
          </cell>
          <cell r="K34">
            <v>1079.0000000000002</v>
          </cell>
          <cell r="N34">
            <v>482.93099999999998</v>
          </cell>
        </row>
        <row r="35">
          <cell r="E35">
            <v>82279.248999999996</v>
          </cell>
          <cell r="K35">
            <v>250910.90000000002</v>
          </cell>
          <cell r="N35">
            <v>72976.971999999994</v>
          </cell>
        </row>
        <row r="36">
          <cell r="E36">
            <v>6118.6679999999997</v>
          </cell>
          <cell r="K36">
            <v>686</v>
          </cell>
          <cell r="N36">
            <v>5723.3990000000003</v>
          </cell>
        </row>
      </sheetData>
      <sheetData sheetId="1">
        <row r="8">
          <cell r="E8">
            <v>700900.14899999998</v>
          </cell>
          <cell r="N8">
            <v>487955.24599999998</v>
          </cell>
        </row>
        <row r="9">
          <cell r="E9">
            <v>1107433.827</v>
          </cell>
          <cell r="N9">
            <v>1074494.1129999999</v>
          </cell>
        </row>
        <row r="11">
          <cell r="E11">
            <v>7667.5550000000003</v>
          </cell>
          <cell r="N11">
            <v>7983.5789999999997</v>
          </cell>
        </row>
        <row r="12">
          <cell r="E12">
            <v>4637.6369999999997</v>
          </cell>
          <cell r="N12">
            <v>0</v>
          </cell>
        </row>
        <row r="13">
          <cell r="E13">
            <v>390916.69799999997</v>
          </cell>
          <cell r="N13">
            <v>496879.38400000002</v>
          </cell>
        </row>
        <row r="15">
          <cell r="E15">
            <v>149155.90100000001</v>
          </cell>
          <cell r="N15">
            <v>144549.54699999999</v>
          </cell>
        </row>
        <row r="16">
          <cell r="E16">
            <v>3.7850000000000001</v>
          </cell>
          <cell r="N16">
            <v>-4.9349999999999996</v>
          </cell>
        </row>
        <row r="18">
          <cell r="E18">
            <v>189442.924</v>
          </cell>
          <cell r="N18">
            <v>167264.242</v>
          </cell>
        </row>
        <row r="19">
          <cell r="E19">
            <v>58069.203000000001</v>
          </cell>
          <cell r="N19">
            <v>41000.474000000002</v>
          </cell>
        </row>
        <row r="20">
          <cell r="E20">
            <v>378</v>
          </cell>
          <cell r="N20">
            <v>182.10499999999999</v>
          </cell>
        </row>
        <row r="22">
          <cell r="E22">
            <v>19114.21</v>
          </cell>
          <cell r="N22">
            <v>19037.566999999999</v>
          </cell>
        </row>
        <row r="23">
          <cell r="E23">
            <v>0.18</v>
          </cell>
          <cell r="N23">
            <v>0</v>
          </cell>
        </row>
        <row r="24">
          <cell r="E24">
            <v>9885.2690000000002</v>
          </cell>
          <cell r="N24">
            <v>9545.6720000000005</v>
          </cell>
        </row>
        <row r="25">
          <cell r="E25">
            <v>1.165</v>
          </cell>
          <cell r="N25">
            <v>1.01</v>
          </cell>
        </row>
        <row r="26">
          <cell r="E26">
            <v>5769.6597999999994</v>
          </cell>
          <cell r="N26">
            <v>4635.616</v>
          </cell>
        </row>
        <row r="27">
          <cell r="E27">
            <v>3673.4059999999999</v>
          </cell>
          <cell r="N27">
            <v>11395.145999999999</v>
          </cell>
        </row>
        <row r="28">
          <cell r="E28">
            <v>2538.0720000000001</v>
          </cell>
          <cell r="N28">
            <v>2734.0699999999997</v>
          </cell>
        </row>
        <row r="29">
          <cell r="E29">
            <v>305.97280000000001</v>
          </cell>
          <cell r="N29">
            <v>227.233</v>
          </cell>
        </row>
        <row r="30">
          <cell r="E30">
            <v>833.24699999999996</v>
          </cell>
          <cell r="N30">
            <v>378.39499999999998</v>
          </cell>
        </row>
        <row r="31">
          <cell r="E31">
            <v>67612.937999999995</v>
          </cell>
          <cell r="N31">
            <v>59817.413</v>
          </cell>
        </row>
        <row r="32">
          <cell r="E32">
            <v>2470.4409999999998</v>
          </cell>
          <cell r="N32">
            <v>291.351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46"/>
  <sheetViews>
    <sheetView zoomScaleSheetLayoutView="8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D46" sqref="D46"/>
    </sheetView>
  </sheetViews>
  <sheetFormatPr defaultColWidth="18.6640625" defaultRowHeight="15.6"/>
  <cols>
    <col min="1" max="1" width="66.44140625" style="3" customWidth="1"/>
    <col min="2" max="2" width="17.6640625" style="4" customWidth="1"/>
    <col min="3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7" width="4.33203125" style="1" customWidth="1"/>
    <col min="8" max="250" width="9.109375" style="1" customWidth="1"/>
    <col min="251" max="251" width="89" style="1" customWidth="1"/>
    <col min="252" max="16384" width="18.6640625" style="1"/>
  </cols>
  <sheetData>
    <row r="1" spans="1:6">
      <c r="A1" s="25" t="s">
        <v>0</v>
      </c>
      <c r="B1" s="25"/>
      <c r="C1" s="25"/>
      <c r="D1" s="25"/>
      <c r="E1" s="26"/>
      <c r="F1" s="26"/>
    </row>
    <row r="2" spans="1:6">
      <c r="A2" s="27" t="s">
        <v>46</v>
      </c>
      <c r="B2" s="27"/>
      <c r="C2" s="27"/>
      <c r="D2" s="27"/>
      <c r="E2" s="26"/>
      <c r="F2" s="26"/>
    </row>
    <row r="3" spans="1:6">
      <c r="A3" s="28" t="s">
        <v>49</v>
      </c>
      <c r="B3" s="28"/>
      <c r="C3" s="28"/>
      <c r="D3" s="28"/>
      <c r="E3" s="26"/>
      <c r="F3" s="26"/>
    </row>
    <row r="4" spans="1:6" s="2" customFormat="1" ht="15.75" hidden="1" customHeight="1">
      <c r="A4" s="29" t="s">
        <v>1</v>
      </c>
      <c r="B4" s="29"/>
      <c r="C4" s="29"/>
    </row>
    <row r="5" spans="1:6">
      <c r="A5" s="3" t="s">
        <v>7</v>
      </c>
      <c r="D5" s="4"/>
      <c r="F5" s="4" t="s">
        <v>35</v>
      </c>
    </row>
    <row r="6" spans="1:6" ht="128.25" customHeight="1">
      <c r="A6" s="10" t="s">
        <v>8</v>
      </c>
      <c r="B6" s="11" t="s">
        <v>50</v>
      </c>
      <c r="C6" s="11" t="s">
        <v>51</v>
      </c>
      <c r="D6" s="11" t="s">
        <v>52</v>
      </c>
      <c r="E6" s="11" t="s">
        <v>53</v>
      </c>
      <c r="F6" s="11" t="s">
        <v>39</v>
      </c>
    </row>
    <row r="7" spans="1:6" ht="15" customHeight="1">
      <c r="A7" s="20" t="s">
        <v>2</v>
      </c>
      <c r="B7" s="9">
        <f>B8+B11+B15+B20+B26+B29+B30+B31+B32+B33+B34+B35+B36+B37</f>
        <v>8576753</v>
      </c>
      <c r="C7" s="9">
        <f>C8+C11+C15+C20+C26+C29+C30+C31+C32+C33+C34+C35+C36+C37</f>
        <v>3728017.6290399996</v>
      </c>
      <c r="D7" s="9">
        <f t="shared" ref="D7:D37" si="0">C7/B7*100</f>
        <v>43.466538316306881</v>
      </c>
      <c r="E7" s="9">
        <f>E8+E11+E15+E20+E26+E29+E30+E31+E32+E33+E34+E35+E36+E37</f>
        <v>3516769.7645999994</v>
      </c>
      <c r="F7" s="9">
        <f>C7/E7*100</f>
        <v>106.00687217475631</v>
      </c>
    </row>
    <row r="8" spans="1:6" ht="15" customHeight="1">
      <c r="A8" s="13" t="s">
        <v>9</v>
      </c>
      <c r="B8" s="7">
        <f>B9+B10</f>
        <v>4561907.8</v>
      </c>
      <c r="C8" s="7">
        <f>C9+C10</f>
        <v>2274241.3429999999</v>
      </c>
      <c r="D8" s="7">
        <f t="shared" si="0"/>
        <v>49.852856364172901</v>
      </c>
      <c r="E8" s="7">
        <f>E9+E10</f>
        <v>2018124.892</v>
      </c>
      <c r="F8" s="7">
        <f t="shared" ref="F8:F46" si="1">C8/E8*100</f>
        <v>112.69081274480411</v>
      </c>
    </row>
    <row r="9" spans="1:6" ht="15" customHeight="1">
      <c r="A9" s="14" t="s">
        <v>3</v>
      </c>
      <c r="B9" s="7">
        <f>'[2]св(тв)  (2)'!K8</f>
        <v>1227400.3</v>
      </c>
      <c r="C9" s="7">
        <f>'[2]св(тв)  (2)'!E8</f>
        <v>700900.14899999998</v>
      </c>
      <c r="D9" s="7">
        <f t="shared" si="0"/>
        <v>57.104446609635005</v>
      </c>
      <c r="E9" s="7">
        <f>'[2]св(тв)  (2)'!N8</f>
        <v>487955.24599999998</v>
      </c>
      <c r="F9" s="7">
        <f t="shared" si="1"/>
        <v>143.64025281941534</v>
      </c>
    </row>
    <row r="10" spans="1:6" ht="15" customHeight="1">
      <c r="A10" s="14" t="s">
        <v>4</v>
      </c>
      <c r="B10" s="7">
        <f>'[2]св(тв)  (2)'!K9</f>
        <v>3334507.5</v>
      </c>
      <c r="C10" s="7">
        <f>'[2]св(тв)  (2)'!E9</f>
        <v>1573341.1939999999</v>
      </c>
      <c r="D10" s="7">
        <f t="shared" si="0"/>
        <v>47.183615391478348</v>
      </c>
      <c r="E10" s="7">
        <f>'[2]св(тв)  (2)'!N9</f>
        <v>1530169.6459999999</v>
      </c>
      <c r="F10" s="7">
        <f t="shared" si="1"/>
        <v>102.82135697259804</v>
      </c>
    </row>
    <row r="11" spans="1:6" ht="30" customHeight="1">
      <c r="A11" s="13" t="s">
        <v>10</v>
      </c>
      <c r="B11" s="7">
        <f>B12+B13+B14</f>
        <v>915973.1</v>
      </c>
      <c r="C11" s="7">
        <f>C12+C13+C14</f>
        <v>454324.63399999996</v>
      </c>
      <c r="D11" s="7">
        <f t="shared" si="0"/>
        <v>49.600215770528628</v>
      </c>
      <c r="E11" s="7">
        <f>E12+E13+E14</f>
        <v>567356.33399999992</v>
      </c>
      <c r="F11" s="7">
        <f t="shared" si="1"/>
        <v>80.077476318436595</v>
      </c>
    </row>
    <row r="12" spans="1:6" ht="15" customHeight="1">
      <c r="A12" s="15" t="s">
        <v>5</v>
      </c>
      <c r="B12" s="7">
        <f>'[2]св(тв)  (2)'!K11</f>
        <v>32613</v>
      </c>
      <c r="C12" s="7">
        <f>'[2]св(тв)  (2)'!E11</f>
        <v>15335.11</v>
      </c>
      <c r="D12" s="7">
        <f t="shared" si="0"/>
        <v>47.021463833440649</v>
      </c>
      <c r="E12" s="7">
        <f>'[2]св(тв)  (2)'!N11</f>
        <v>15268.129000000001</v>
      </c>
      <c r="F12" s="7">
        <f t="shared" si="1"/>
        <v>100.43869815351967</v>
      </c>
    </row>
    <row r="13" spans="1:6" ht="15" customHeight="1">
      <c r="A13" s="15" t="s">
        <v>47</v>
      </c>
      <c r="B13" s="7">
        <f>'[2]св(тв)  (2)'!K12</f>
        <v>14747</v>
      </c>
      <c r="C13" s="7">
        <f>'[2]св(тв)  (2)'!E12</f>
        <v>4637.6369999999997</v>
      </c>
      <c r="D13" s="7">
        <f t="shared" si="0"/>
        <v>31.448002983657691</v>
      </c>
      <c r="E13" s="7">
        <f>'[2]св(тв)  (2)'!N12</f>
        <v>0</v>
      </c>
      <c r="F13" s="7" t="s">
        <v>48</v>
      </c>
    </row>
    <row r="14" spans="1:6" ht="15" customHeight="1">
      <c r="A14" s="15" t="s">
        <v>6</v>
      </c>
      <c r="B14" s="7">
        <f>'[2]св(тв)  (2)'!K13</f>
        <v>868613.1</v>
      </c>
      <c r="C14" s="7">
        <f>'[2]св(тв)  (2)'!E13</f>
        <v>434351.88699999999</v>
      </c>
      <c r="D14" s="7">
        <f t="shared" si="0"/>
        <v>50.005219469980368</v>
      </c>
      <c r="E14" s="7">
        <f>'[2]св(тв)  (2)'!N13</f>
        <v>552088.20499999996</v>
      </c>
      <c r="F14" s="7">
        <f t="shared" si="1"/>
        <v>78.674364542890402</v>
      </c>
    </row>
    <row r="15" spans="1:6" ht="15" customHeight="1">
      <c r="A15" s="13" t="s">
        <v>11</v>
      </c>
      <c r="B15" s="7">
        <f>B16+B17+B18+B19</f>
        <v>384483.60000000003</v>
      </c>
      <c r="C15" s="7">
        <f>C16+C17+C18+C19</f>
        <v>202098.024</v>
      </c>
      <c r="D15" s="7">
        <f t="shared" si="0"/>
        <v>52.563496596473811</v>
      </c>
      <c r="E15" s="7">
        <f>E16+E17+E18+E19</f>
        <v>196085.147</v>
      </c>
      <c r="F15" s="7">
        <f t="shared" si="1"/>
        <v>103.06646224458807</v>
      </c>
    </row>
    <row r="16" spans="1:6" ht="30" customHeight="1">
      <c r="A16" s="5" t="s">
        <v>12</v>
      </c>
      <c r="B16" s="7">
        <f>'[2]св(тв)  (2)'!K15</f>
        <v>270555.90000000002</v>
      </c>
      <c r="C16" s="7">
        <f>'[2]св(тв)  (2)'!E15</f>
        <v>149155.90100000001</v>
      </c>
      <c r="D16" s="7">
        <f t="shared" si="0"/>
        <v>55.129420944063689</v>
      </c>
      <c r="E16" s="7">
        <f>'[2]св(тв)  (2)'!N15</f>
        <v>144549.54699999999</v>
      </c>
      <c r="F16" s="7">
        <f t="shared" si="1"/>
        <v>103.18669556259491</v>
      </c>
    </row>
    <row r="17" spans="1:6" ht="15" customHeight="1">
      <c r="A17" s="5" t="s">
        <v>41</v>
      </c>
      <c r="B17" s="7">
        <f>'[2]св(тв)  (2)'!K16</f>
        <v>91221.000000000015</v>
      </c>
      <c r="C17" s="7">
        <f>'[2]св(тв)  (2)'!E16</f>
        <v>35238.072</v>
      </c>
      <c r="D17" s="7">
        <f t="shared" si="0"/>
        <v>38.629341927845559</v>
      </c>
      <c r="E17" s="7">
        <f>'[2]св(тв)  (2)'!N16</f>
        <v>41503.392</v>
      </c>
      <c r="F17" s="7">
        <f t="shared" si="1"/>
        <v>84.904077237831558</v>
      </c>
    </row>
    <row r="18" spans="1:6" ht="15" customHeight="1">
      <c r="A18" s="5" t="s">
        <v>42</v>
      </c>
      <c r="B18" s="7">
        <f>'[2]св(тв)  (2)'!K17</f>
        <v>22188.700000000004</v>
      </c>
      <c r="C18" s="7">
        <f>'[2]св(тв)  (2)'!E17</f>
        <v>17526.384999999998</v>
      </c>
      <c r="D18" s="7">
        <f t="shared" si="0"/>
        <v>78.987885725617062</v>
      </c>
      <c r="E18" s="7">
        <f>'[2]св(тв)  (2)'!N17</f>
        <v>9635.6620000000003</v>
      </c>
      <c r="F18" s="7">
        <f t="shared" si="1"/>
        <v>181.89082389980052</v>
      </c>
    </row>
    <row r="19" spans="1:6" ht="30" customHeight="1">
      <c r="A19" s="5" t="s">
        <v>43</v>
      </c>
      <c r="B19" s="7">
        <f>'[2]св(тв)  (2)'!K18</f>
        <v>518</v>
      </c>
      <c r="C19" s="7">
        <f>'[2]св(тв)  (2)'!E18</f>
        <v>177.666</v>
      </c>
      <c r="D19" s="7">
        <f t="shared" si="0"/>
        <v>34.298455598455597</v>
      </c>
      <c r="E19" s="7">
        <f>'[2]св(тв)  (2)'!N18</f>
        <v>396.54599999999999</v>
      </c>
      <c r="F19" s="7">
        <f t="shared" si="1"/>
        <v>44.803377161792071</v>
      </c>
    </row>
    <row r="20" spans="1:6" ht="15" customHeight="1">
      <c r="A20" s="13" t="s">
        <v>13</v>
      </c>
      <c r="B20" s="7">
        <f>SUM(B21:B25)</f>
        <v>1191627.4000000001</v>
      </c>
      <c r="C20" s="7">
        <f>SUM(C21:C25)</f>
        <v>519519.00599999994</v>
      </c>
      <c r="D20" s="7">
        <f t="shared" si="0"/>
        <v>43.597437084780019</v>
      </c>
      <c r="E20" s="7">
        <f>SUM(E21:E25)</f>
        <v>473178.82900000003</v>
      </c>
      <c r="F20" s="7">
        <f t="shared" si="1"/>
        <v>109.7933749694452</v>
      </c>
    </row>
    <row r="21" spans="1:6" ht="15" customHeight="1">
      <c r="A21" s="5" t="s">
        <v>44</v>
      </c>
      <c r="B21" s="7">
        <f>'[2]св(тв)  (2)'!K20</f>
        <v>29946.799999999999</v>
      </c>
      <c r="C21" s="7">
        <f>'[2]св(тв)  (2)'!E20</f>
        <v>7167.6750000000002</v>
      </c>
      <c r="D21" s="7">
        <f t="shared" si="0"/>
        <v>23.934694191032101</v>
      </c>
      <c r="E21" s="7">
        <f>'[2]св(тв)  (2)'!N20</f>
        <v>7297.451</v>
      </c>
      <c r="F21" s="7"/>
    </row>
    <row r="22" spans="1:6" ht="15" customHeight="1">
      <c r="A22" s="5" t="s">
        <v>14</v>
      </c>
      <c r="B22" s="7">
        <f>'[2]св(тв)  (2)'!K21</f>
        <v>797144.60000000009</v>
      </c>
      <c r="C22" s="7">
        <f>'[2]св(тв)  (2)'!E21</f>
        <v>378885.85</v>
      </c>
      <c r="D22" s="7">
        <f t="shared" si="0"/>
        <v>47.530379055443632</v>
      </c>
      <c r="E22" s="7">
        <f>'[2]св(тв)  (2)'!N21</f>
        <v>334528.48700000002</v>
      </c>
      <c r="F22" s="7">
        <f t="shared" si="1"/>
        <v>113.25966688152329</v>
      </c>
    </row>
    <row r="23" spans="1:6" ht="15" customHeight="1">
      <c r="A23" s="5" t="s">
        <v>15</v>
      </c>
      <c r="B23" s="7">
        <f>'[2]св(тв)  (2)'!K22</f>
        <v>159713.29999999999</v>
      </c>
      <c r="C23" s="7">
        <f>'[2]св(тв)  (2)'!E22</f>
        <v>58069.203000000001</v>
      </c>
      <c r="D23" s="7">
        <f t="shared" si="0"/>
        <v>36.358401585841634</v>
      </c>
      <c r="E23" s="7">
        <f>'[2]св(тв)  (2)'!N22</f>
        <v>41000.474000000002</v>
      </c>
      <c r="F23" s="7">
        <f t="shared" si="1"/>
        <v>141.63056505151624</v>
      </c>
    </row>
    <row r="24" spans="1:6" ht="15" customHeight="1">
      <c r="A24" s="5" t="s">
        <v>16</v>
      </c>
      <c r="B24" s="7">
        <f>'[2]св(тв)  (2)'!K23</f>
        <v>756</v>
      </c>
      <c r="C24" s="7">
        <f>'[2]св(тв)  (2)'!E23</f>
        <v>378</v>
      </c>
      <c r="D24" s="7">
        <f t="shared" si="0"/>
        <v>50</v>
      </c>
      <c r="E24" s="7">
        <f>'[2]св(тв)  (2)'!N23</f>
        <v>182.10499999999999</v>
      </c>
      <c r="F24" s="7">
        <f t="shared" si="1"/>
        <v>207.57255429559871</v>
      </c>
    </row>
    <row r="25" spans="1:6" ht="15" customHeight="1">
      <c r="A25" s="5" t="s">
        <v>45</v>
      </c>
      <c r="B25" s="7">
        <f>'[2]св(тв)  (2)'!K24</f>
        <v>204066.7</v>
      </c>
      <c r="C25" s="7">
        <f>'[2]св(тв)  (2)'!E24</f>
        <v>75018.278000000006</v>
      </c>
      <c r="D25" s="7">
        <f t="shared" si="0"/>
        <v>36.761646069642914</v>
      </c>
      <c r="E25" s="7">
        <f>'[2]св(тв)  (2)'!N24</f>
        <v>90170.312000000005</v>
      </c>
      <c r="F25" s="7">
        <f t="shared" si="1"/>
        <v>83.196205420693232</v>
      </c>
    </row>
    <row r="26" spans="1:6" ht="30" customHeight="1">
      <c r="A26" s="13" t="s">
        <v>17</v>
      </c>
      <c r="B26" s="7">
        <f>B27+B28</f>
        <v>41524.1</v>
      </c>
      <c r="C26" s="7">
        <f>C27+C28</f>
        <v>19114.390039999998</v>
      </c>
      <c r="D26" s="7">
        <f t="shared" si="0"/>
        <v>46.032039321743277</v>
      </c>
      <c r="E26" s="7">
        <f>E27+E28</f>
        <v>19037.566999999999</v>
      </c>
      <c r="F26" s="7">
        <f t="shared" si="1"/>
        <v>100.40353391796334</v>
      </c>
    </row>
    <row r="27" spans="1:6" ht="15" customHeight="1">
      <c r="A27" s="5" t="s">
        <v>18</v>
      </c>
      <c r="B27" s="7">
        <f>'[2]св(тв)  (2)'!K26</f>
        <v>41160.1</v>
      </c>
      <c r="C27" s="7">
        <f>'[2]св(тв)  (2)'!E26</f>
        <v>19114.210039999998</v>
      </c>
      <c r="D27" s="7">
        <f t="shared" si="0"/>
        <v>46.438687078019733</v>
      </c>
      <c r="E27" s="7">
        <f>'[2]св(тв)  (2)'!N26</f>
        <v>19037.566999999999</v>
      </c>
      <c r="F27" s="7">
        <f t="shared" si="1"/>
        <v>100.40258841899281</v>
      </c>
    </row>
    <row r="28" spans="1:6" ht="30" customHeight="1">
      <c r="A28" s="5" t="s">
        <v>19</v>
      </c>
      <c r="B28" s="7">
        <f>'[2]св(тв)  (2)'!K27</f>
        <v>364</v>
      </c>
      <c r="C28" s="7">
        <f>'[2]св(тв)  (2)'!E27</f>
        <v>0.18</v>
      </c>
      <c r="D28" s="7">
        <f t="shared" si="0"/>
        <v>4.9450549450549448E-2</v>
      </c>
      <c r="E28" s="7">
        <f>'[2]св(тв)  (2)'!N27</f>
        <v>0</v>
      </c>
      <c r="F28" s="7" t="s">
        <v>48</v>
      </c>
    </row>
    <row r="29" spans="1:6" ht="15" customHeight="1">
      <c r="A29" s="13" t="s">
        <v>20</v>
      </c>
      <c r="B29" s="7">
        <f>'[2]св(тв)  (2)'!K28</f>
        <v>87675.700000000012</v>
      </c>
      <c r="C29" s="7">
        <f>'[2]св(тв)  (2)'!E28</f>
        <v>35832.673999999999</v>
      </c>
      <c r="D29" s="7">
        <f t="shared" si="0"/>
        <v>40.869561349381861</v>
      </c>
      <c r="E29" s="7">
        <f>'[2]св(тв)  (2)'!N28</f>
        <v>35275.462</v>
      </c>
      <c r="F29" s="7">
        <f t="shared" si="1"/>
        <v>101.5796022742381</v>
      </c>
    </row>
    <row r="30" spans="1:6" ht="30" customHeight="1">
      <c r="A30" s="13" t="s">
        <v>40</v>
      </c>
      <c r="B30" s="7">
        <f>'[2]св(тв)  (2)'!K29</f>
        <v>0</v>
      </c>
      <c r="C30" s="7">
        <f>'[2]св(тв)  (2)'!E29</f>
        <v>3.6549999999999998</v>
      </c>
      <c r="D30" s="7">
        <v>0</v>
      </c>
      <c r="E30" s="7">
        <f>'[2]св(тв)  (2)'!N29</f>
        <v>-24.738</v>
      </c>
      <c r="F30" s="7">
        <f t="shared" si="1"/>
        <v>-14.774840326623009</v>
      </c>
    </row>
    <row r="31" spans="1:6" ht="45" customHeight="1">
      <c r="A31" s="13" t="s">
        <v>21</v>
      </c>
      <c r="B31" s="7">
        <f>'[2]св(тв)  (2)'!K30</f>
        <v>119839.4</v>
      </c>
      <c r="C31" s="7">
        <f>'[2]св(тв)  (2)'!E30</f>
        <v>62268.012999999999</v>
      </c>
      <c r="D31" s="7">
        <f t="shared" si="0"/>
        <v>51.959550031124991</v>
      </c>
      <c r="E31" s="7">
        <f>'[2]св(тв)  (2)'!N30</f>
        <v>55479.402999999998</v>
      </c>
      <c r="F31" s="7">
        <f t="shared" si="1"/>
        <v>112.23627081928045</v>
      </c>
    </row>
    <row r="32" spans="1:6" ht="15" customHeight="1">
      <c r="A32" s="13" t="s">
        <v>22</v>
      </c>
      <c r="B32" s="7">
        <f>'[2]св(тв)  (2)'!K31</f>
        <v>25375.700000000004</v>
      </c>
      <c r="C32" s="7">
        <f>'[2]св(тв)  (2)'!E31</f>
        <v>5841.5659999999998</v>
      </c>
      <c r="D32" s="7">
        <f t="shared" si="0"/>
        <v>23.020314710530148</v>
      </c>
      <c r="E32" s="7">
        <f>'[2]св(тв)  (2)'!N31</f>
        <v>22928.129000000001</v>
      </c>
      <c r="F32" s="7">
        <f t="shared" si="1"/>
        <v>25.477726507906507</v>
      </c>
    </row>
    <row r="33" spans="1:6" ht="30" customHeight="1">
      <c r="A33" s="16" t="s">
        <v>32</v>
      </c>
      <c r="B33" s="7">
        <f>'[2]св(тв)  (2)'!K32</f>
        <v>85844.3</v>
      </c>
      <c r="C33" s="7">
        <f>'[2]св(тв)  (2)'!E32</f>
        <v>52938.064000000006</v>
      </c>
      <c r="D33" s="7">
        <f t="shared" si="0"/>
        <v>61.667535293548902</v>
      </c>
      <c r="E33" s="7">
        <f>'[2]св(тв)  (2)'!N32</f>
        <v>41864.562600000005</v>
      </c>
      <c r="F33" s="7">
        <f t="shared" si="1"/>
        <v>126.45077533904534</v>
      </c>
    </row>
    <row r="34" spans="1:6" ht="30" customHeight="1">
      <c r="A34" s="17" t="s">
        <v>23</v>
      </c>
      <c r="B34" s="7">
        <f>'[2]св(тв)  (2)'!K33</f>
        <v>909826</v>
      </c>
      <c r="C34" s="7">
        <f>'[2]св(тв)  (2)'!E33</f>
        <v>12563.287</v>
      </c>
      <c r="D34" s="7">
        <f t="shared" si="0"/>
        <v>1.3808450187178647</v>
      </c>
      <c r="E34" s="7">
        <f>'[2]св(тв)  (2)'!N33</f>
        <v>8280.875</v>
      </c>
      <c r="F34" s="7">
        <f t="shared" si="1"/>
        <v>151.71448669373709</v>
      </c>
    </row>
    <row r="35" spans="1:6" ht="15" customHeight="1">
      <c r="A35" s="13" t="s">
        <v>24</v>
      </c>
      <c r="B35" s="7">
        <f>'[2]св(тв)  (2)'!K34</f>
        <v>1079.0000000000002</v>
      </c>
      <c r="C35" s="7">
        <f>'[2]св(тв)  (2)'!E34</f>
        <v>875.05600000000004</v>
      </c>
      <c r="D35" s="7">
        <f t="shared" si="0"/>
        <v>81.098795180722888</v>
      </c>
      <c r="E35" s="7">
        <f>'[2]св(тв)  (2)'!N34</f>
        <v>482.93099999999998</v>
      </c>
      <c r="F35" s="7">
        <f t="shared" si="1"/>
        <v>181.19689976414853</v>
      </c>
    </row>
    <row r="36" spans="1:6" ht="15" customHeight="1">
      <c r="A36" s="13" t="s">
        <v>25</v>
      </c>
      <c r="B36" s="7">
        <f>'[2]св(тв)  (2)'!K35</f>
        <v>250910.90000000002</v>
      </c>
      <c r="C36" s="7">
        <f>'[2]св(тв)  (2)'!E35</f>
        <v>82279.248999999996</v>
      </c>
      <c r="D36" s="7">
        <f t="shared" si="0"/>
        <v>32.792217874950822</v>
      </c>
      <c r="E36" s="7">
        <f>'[2]св(тв)  (2)'!N35</f>
        <v>72976.971999999994</v>
      </c>
      <c r="F36" s="7">
        <f t="shared" si="1"/>
        <v>112.74686623062409</v>
      </c>
    </row>
    <row r="37" spans="1:6" ht="15" customHeight="1">
      <c r="A37" s="12" t="s">
        <v>33</v>
      </c>
      <c r="B37" s="7">
        <f>'[2]св(тв)  (2)'!K36</f>
        <v>686</v>
      </c>
      <c r="C37" s="7">
        <f>'[2]св(тв)  (2)'!E36</f>
        <v>6118.6679999999997</v>
      </c>
      <c r="D37" s="7">
        <f t="shared" si="0"/>
        <v>891.93411078717202</v>
      </c>
      <c r="E37" s="7">
        <f>'[2]св(тв)  (2)'!N36</f>
        <v>5723.3990000000003</v>
      </c>
      <c r="F37" s="7">
        <f t="shared" si="1"/>
        <v>106.90619333022211</v>
      </c>
    </row>
    <row r="38" spans="1:6" ht="15" customHeight="1">
      <c r="A38" s="24" t="s">
        <v>37</v>
      </c>
      <c r="B38" s="9">
        <f>B39+B45</f>
        <v>14867835.300000001</v>
      </c>
      <c r="C38" s="9">
        <f>C39+C45</f>
        <v>7546190.0999999996</v>
      </c>
      <c r="D38" s="9">
        <f t="shared" ref="D38:D46" si="2">C38/B38*100</f>
        <v>50.755136492532969</v>
      </c>
      <c r="E38" s="9">
        <f>E39+E45</f>
        <v>5784149.5999999996</v>
      </c>
      <c r="F38" s="9">
        <f t="shared" si="1"/>
        <v>130.46325945649815</v>
      </c>
    </row>
    <row r="39" spans="1:6" ht="30" customHeight="1">
      <c r="A39" s="13" t="s">
        <v>26</v>
      </c>
      <c r="B39" s="7">
        <f>B40+B41+B42+B43+B44</f>
        <v>14687090.100000001</v>
      </c>
      <c r="C39" s="7">
        <f>C40+C41+C42+C43+C44</f>
        <v>7528143.6999999993</v>
      </c>
      <c r="D39" s="7">
        <f t="shared" si="2"/>
        <v>51.256876949369293</v>
      </c>
      <c r="E39" s="7">
        <f>E40+E41+E42+E43+E44</f>
        <v>5784761.7999999998</v>
      </c>
      <c r="F39" s="7">
        <f t="shared" si="1"/>
        <v>130.1374881157596</v>
      </c>
    </row>
    <row r="40" spans="1:6" ht="15" customHeight="1">
      <c r="A40" s="18" t="s">
        <v>27</v>
      </c>
      <c r="B40" s="7">
        <v>8245555.9000000004</v>
      </c>
      <c r="C40" s="7">
        <v>4122776.4</v>
      </c>
      <c r="D40" s="7">
        <f t="shared" si="2"/>
        <v>49.999981201995119</v>
      </c>
      <c r="E40" s="7">
        <v>3709322</v>
      </c>
      <c r="F40" s="7">
        <f t="shared" si="1"/>
        <v>111.14636043999415</v>
      </c>
    </row>
    <row r="41" spans="1:6" ht="30" customHeight="1">
      <c r="A41" s="14" t="s">
        <v>28</v>
      </c>
      <c r="B41" s="7">
        <v>5293459.7</v>
      </c>
      <c r="C41" s="7">
        <v>2782746.7</v>
      </c>
      <c r="D41" s="7">
        <f t="shared" si="2"/>
        <v>52.569526504565623</v>
      </c>
      <c r="E41" s="7">
        <v>1407915.6</v>
      </c>
      <c r="F41" s="7">
        <f t="shared" si="1"/>
        <v>197.65010771952524</v>
      </c>
    </row>
    <row r="42" spans="1:6" ht="15" customHeight="1">
      <c r="A42" s="18" t="s">
        <v>29</v>
      </c>
      <c r="B42" s="7">
        <v>983039.9</v>
      </c>
      <c r="C42" s="7">
        <v>558410</v>
      </c>
      <c r="D42" s="7">
        <f t="shared" si="2"/>
        <v>56.804408447714074</v>
      </c>
      <c r="E42" s="7">
        <v>545677.5</v>
      </c>
      <c r="F42" s="7">
        <f t="shared" si="1"/>
        <v>102.333337914794</v>
      </c>
    </row>
    <row r="43" spans="1:6" ht="15" customHeight="1">
      <c r="A43" s="18" t="s">
        <v>30</v>
      </c>
      <c r="B43" s="7">
        <v>147094.6</v>
      </c>
      <c r="C43" s="7">
        <v>64210.6</v>
      </c>
      <c r="D43" s="7">
        <f t="shared" si="2"/>
        <v>43.652588198343103</v>
      </c>
      <c r="E43" s="7">
        <v>121846.7</v>
      </c>
      <c r="F43" s="7">
        <f t="shared" si="1"/>
        <v>52.697857225513701</v>
      </c>
    </row>
    <row r="44" spans="1:6" ht="28.2" customHeight="1">
      <c r="A44" s="14" t="s">
        <v>54</v>
      </c>
      <c r="B44" s="7">
        <v>17940</v>
      </c>
      <c r="C44" s="7">
        <v>0</v>
      </c>
      <c r="D44" s="7">
        <f t="shared" si="2"/>
        <v>0</v>
      </c>
      <c r="E44" s="7">
        <v>0</v>
      </c>
      <c r="F44" s="7" t="e">
        <f t="shared" si="1"/>
        <v>#DIV/0!</v>
      </c>
    </row>
    <row r="45" spans="1:6" ht="15" customHeight="1">
      <c r="A45" s="19" t="s">
        <v>36</v>
      </c>
      <c r="B45" s="7">
        <v>180745.2</v>
      </c>
      <c r="C45" s="7">
        <v>18046.400000000001</v>
      </c>
      <c r="D45" s="7">
        <f t="shared" si="2"/>
        <v>9.9844421871230882</v>
      </c>
      <c r="E45" s="7">
        <v>-612.20000000000005</v>
      </c>
      <c r="F45" s="7">
        <f t="shared" si="1"/>
        <v>-2947.7948382881414</v>
      </c>
    </row>
    <row r="46" spans="1:6">
      <c r="A46" s="21" t="s">
        <v>31</v>
      </c>
      <c r="B46" s="22">
        <f>B7+B38</f>
        <v>23444588.300000001</v>
      </c>
      <c r="C46" s="22">
        <f>C7+C38</f>
        <v>11274207.729039999</v>
      </c>
      <c r="D46" s="9">
        <f t="shared" si="2"/>
        <v>48.08874263336925</v>
      </c>
      <c r="E46" s="22">
        <f>E7+E38</f>
        <v>9300919.364599999</v>
      </c>
      <c r="F46" s="9">
        <f t="shared" si="1"/>
        <v>121.21605711313319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42"/>
  <sheetViews>
    <sheetView tabSelected="1" topLeftCell="A6" zoomScaleSheetLayoutView="80" workbookViewId="0">
      <pane xSplit="1" ySplit="2" topLeftCell="B28" activePane="bottomRight" state="frozen"/>
      <selection activeCell="A6" sqref="A6"/>
      <selection pane="topRight" activeCell="B6" sqref="B6"/>
      <selection pane="bottomLeft" activeCell="A8" sqref="A8"/>
      <selection pane="bottomRight" activeCell="F42" sqref="F42"/>
    </sheetView>
  </sheetViews>
  <sheetFormatPr defaultColWidth="18.6640625" defaultRowHeight="15.6"/>
  <cols>
    <col min="1" max="1" width="68" style="3" customWidth="1"/>
    <col min="2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7" width="24.109375" style="1" customWidth="1"/>
    <col min="8" max="10" width="13.6640625" style="1" customWidth="1"/>
    <col min="11" max="253" width="9.109375" style="1" customWidth="1"/>
    <col min="254" max="254" width="89" style="1" customWidth="1"/>
    <col min="255" max="16384" width="18.6640625" style="1"/>
  </cols>
  <sheetData>
    <row r="1" spans="1:9">
      <c r="A1" s="25" t="s">
        <v>0</v>
      </c>
      <c r="B1" s="25"/>
      <c r="C1" s="25"/>
      <c r="D1" s="25"/>
      <c r="E1" s="26"/>
      <c r="F1" s="26"/>
    </row>
    <row r="2" spans="1:9">
      <c r="A2" s="27" t="s">
        <v>34</v>
      </c>
      <c r="B2" s="27"/>
      <c r="C2" s="27"/>
      <c r="D2" s="27"/>
      <c r="E2" s="26"/>
      <c r="F2" s="26"/>
    </row>
    <row r="3" spans="1:9">
      <c r="A3" s="28" t="s">
        <v>49</v>
      </c>
      <c r="B3" s="28"/>
      <c r="C3" s="28"/>
      <c r="D3" s="28"/>
      <c r="E3" s="26"/>
      <c r="F3" s="26"/>
    </row>
    <row r="4" spans="1:9" s="2" customFormat="1" ht="15.75" hidden="1" customHeight="1">
      <c r="A4" s="29" t="s">
        <v>1</v>
      </c>
      <c r="B4" s="29"/>
      <c r="C4" s="29"/>
    </row>
    <row r="5" spans="1:9">
      <c r="A5" s="3" t="s">
        <v>7</v>
      </c>
      <c r="D5" s="4"/>
      <c r="F5" s="4" t="s">
        <v>35</v>
      </c>
    </row>
    <row r="6" spans="1:9" ht="128.25" customHeight="1">
      <c r="A6" s="10" t="s">
        <v>8</v>
      </c>
      <c r="B6" s="11" t="s">
        <v>38</v>
      </c>
      <c r="C6" s="11" t="s">
        <v>51</v>
      </c>
      <c r="D6" s="11" t="s">
        <v>52</v>
      </c>
      <c r="E6" s="11" t="s">
        <v>53</v>
      </c>
      <c r="F6" s="11" t="s">
        <v>39</v>
      </c>
      <c r="G6" s="23"/>
      <c r="H6" s="23"/>
      <c r="I6" s="23"/>
    </row>
    <row r="7" spans="1:9" ht="15" customHeight="1">
      <c r="A7" s="20" t="s">
        <v>2</v>
      </c>
      <c r="B7" s="9">
        <f>B8+B11+B15+B18+B22+B25+B26+B27+B28+B29+B30+B31+B32+B33</f>
        <v>6427046.7999999998</v>
      </c>
      <c r="C7" s="9">
        <f>C8+C11+C15+C18+C22+C25+C26+C27+C28+C29+C30+C31+C32+C33</f>
        <v>2720810.2396000004</v>
      </c>
      <c r="D7" s="7">
        <f>C7/B7*100</f>
        <v>42.333754899684259</v>
      </c>
      <c r="E7" s="9">
        <f>E8+E11+E15+E18+E22+E25+E26+E27+E28+E29+E30+E31+E32+E33</f>
        <v>2528367.2279999992</v>
      </c>
      <c r="F7" s="9">
        <f>C7/E7*100</f>
        <v>107.61135524416001</v>
      </c>
    </row>
    <row r="8" spans="1:9" ht="15" customHeight="1">
      <c r="A8" s="13" t="s">
        <v>9</v>
      </c>
      <c r="B8" s="7">
        <f>B9+B10</f>
        <v>3571513.9000000004</v>
      </c>
      <c r="C8" s="7">
        <f>C9+C10</f>
        <v>1808333.976</v>
      </c>
      <c r="D8" s="7">
        <f t="shared" ref="D8:D32" si="0">C8/B8*100</f>
        <v>50.632141624872297</v>
      </c>
      <c r="E8" s="7">
        <f>E9+E10</f>
        <v>1562449.3589999999</v>
      </c>
      <c r="F8" s="7">
        <f t="shared" ref="F8:F42" si="1">C8/E8*100</f>
        <v>115.73712553201541</v>
      </c>
    </row>
    <row r="9" spans="1:9" ht="15" customHeight="1">
      <c r="A9" s="14" t="s">
        <v>3</v>
      </c>
      <c r="B9" s="6">
        <v>1227400.3</v>
      </c>
      <c r="C9" s="7">
        <f>'[2]Рес тв'!E8</f>
        <v>700900.14899999998</v>
      </c>
      <c r="D9" s="7">
        <f t="shared" si="0"/>
        <v>57.104446609635005</v>
      </c>
      <c r="E9" s="7">
        <f>'[2]Рес тв'!N8</f>
        <v>487955.24599999998</v>
      </c>
      <c r="F9" s="7">
        <f t="shared" si="1"/>
        <v>143.64025281941534</v>
      </c>
    </row>
    <row r="10" spans="1:9" ht="15" customHeight="1">
      <c r="A10" s="14" t="s">
        <v>4</v>
      </c>
      <c r="B10" s="7">
        <v>2344113.6</v>
      </c>
      <c r="C10" s="7">
        <f>'[2]Рес тв'!E9</f>
        <v>1107433.827</v>
      </c>
      <c r="D10" s="7">
        <f t="shared" si="0"/>
        <v>47.243180833898151</v>
      </c>
      <c r="E10" s="7">
        <f>'[2]Рес тв'!N9</f>
        <v>1074494.1129999999</v>
      </c>
      <c r="F10" s="7">
        <f t="shared" si="1"/>
        <v>103.0656020913909</v>
      </c>
    </row>
    <row r="11" spans="1:9" ht="30" customHeight="1">
      <c r="A11" s="13" t="s">
        <v>10</v>
      </c>
      <c r="B11" s="7">
        <f>B12+B13+B14</f>
        <v>808534.2</v>
      </c>
      <c r="C11" s="7">
        <f>C12+C13+C14</f>
        <v>403221.88999999996</v>
      </c>
      <c r="D11" s="7">
        <f t="shared" si="0"/>
        <v>49.870727793580031</v>
      </c>
      <c r="E11" s="7">
        <f>E12+E13+E14</f>
        <v>504862.96300000005</v>
      </c>
      <c r="F11" s="7">
        <f t="shared" si="1"/>
        <v>79.867591713199189</v>
      </c>
    </row>
    <row r="12" spans="1:9" ht="15" customHeight="1">
      <c r="A12" s="15" t="s">
        <v>5</v>
      </c>
      <c r="B12" s="6">
        <v>17913</v>
      </c>
      <c r="C12" s="7">
        <f>'[2]Рес тв'!E11</f>
        <v>7667.5550000000003</v>
      </c>
      <c r="D12" s="7">
        <f t="shared" si="0"/>
        <v>42.804415787416957</v>
      </c>
      <c r="E12" s="7">
        <f>'[2]Рес тв'!N11</f>
        <v>7983.5789999999997</v>
      </c>
      <c r="F12" s="7">
        <f t="shared" si="1"/>
        <v>96.041574837550939</v>
      </c>
    </row>
    <row r="13" spans="1:9" ht="15" customHeight="1">
      <c r="A13" s="15" t="s">
        <v>47</v>
      </c>
      <c r="B13" s="6">
        <v>14747</v>
      </c>
      <c r="C13" s="7">
        <f>'[2]Рес тв'!E12</f>
        <v>4637.6369999999997</v>
      </c>
      <c r="D13" s="7">
        <f t="shared" si="0"/>
        <v>31.448002983657691</v>
      </c>
      <c r="E13" s="7">
        <f>'[2]Рес тв'!N12</f>
        <v>0</v>
      </c>
      <c r="F13" s="7" t="s">
        <v>48</v>
      </c>
    </row>
    <row r="14" spans="1:9" ht="15" customHeight="1">
      <c r="A14" s="15" t="s">
        <v>6</v>
      </c>
      <c r="B14" s="6">
        <v>775874.2</v>
      </c>
      <c r="C14" s="7">
        <f>'[2]Рес тв'!E13</f>
        <v>390916.69799999997</v>
      </c>
      <c r="D14" s="7">
        <f t="shared" si="0"/>
        <v>50.384031071016409</v>
      </c>
      <c r="E14" s="7">
        <f>'[2]Рес тв'!N13</f>
        <v>496879.38400000002</v>
      </c>
      <c r="F14" s="7">
        <f t="shared" si="1"/>
        <v>78.674364561682026</v>
      </c>
    </row>
    <row r="15" spans="1:9" ht="15" customHeight="1">
      <c r="A15" s="13" t="s">
        <v>11</v>
      </c>
      <c r="B15" s="6">
        <f>B16+B17</f>
        <v>270555.90000000002</v>
      </c>
      <c r="C15" s="6">
        <f>C16+C17</f>
        <v>149159.68600000002</v>
      </c>
      <c r="D15" s="7">
        <f t="shared" si="0"/>
        <v>55.130819915588617</v>
      </c>
      <c r="E15" s="6">
        <f>E16+E17</f>
        <v>144544.61199999999</v>
      </c>
      <c r="F15" s="7">
        <f t="shared" si="1"/>
        <v>103.19283710139263</v>
      </c>
    </row>
    <row r="16" spans="1:9" ht="30" customHeight="1">
      <c r="A16" s="5" t="s">
        <v>12</v>
      </c>
      <c r="B16" s="6">
        <v>270555.90000000002</v>
      </c>
      <c r="C16" s="7">
        <f>'[2]Рес тв'!E15</f>
        <v>149155.90100000001</v>
      </c>
      <c r="D16" s="7">
        <f t="shared" si="0"/>
        <v>55.129420944063689</v>
      </c>
      <c r="E16" s="7">
        <f>'[2]Рес тв'!N15</f>
        <v>144549.54699999999</v>
      </c>
      <c r="F16" s="7">
        <f t="shared" si="1"/>
        <v>103.18669556259491</v>
      </c>
    </row>
    <row r="17" spans="1:6" ht="15" customHeight="1">
      <c r="A17" s="5" t="s">
        <v>42</v>
      </c>
      <c r="B17" s="6">
        <v>0</v>
      </c>
      <c r="C17" s="7">
        <f>'[2]Рес тв'!E16</f>
        <v>3.7850000000000001</v>
      </c>
      <c r="D17" s="7"/>
      <c r="E17" s="7">
        <f>'[2]Рес тв'!N16</f>
        <v>-4.9349999999999996</v>
      </c>
      <c r="F17" s="7">
        <f t="shared" si="1"/>
        <v>-76.697061803444782</v>
      </c>
    </row>
    <row r="18" spans="1:6" ht="15" customHeight="1">
      <c r="A18" s="13" t="s">
        <v>13</v>
      </c>
      <c r="B18" s="7">
        <f>B19+B20+B21</f>
        <v>576860.30000000005</v>
      </c>
      <c r="C18" s="7">
        <f>C19+C20+C21</f>
        <v>247890.12700000001</v>
      </c>
      <c r="D18" s="7">
        <f t="shared" si="0"/>
        <v>42.972297972316689</v>
      </c>
      <c r="E18" s="7">
        <f>E19+E20+E21</f>
        <v>208446.82100000003</v>
      </c>
      <c r="F18" s="7">
        <f t="shared" si="1"/>
        <v>118.92247903363322</v>
      </c>
    </row>
    <row r="19" spans="1:6" ht="15" customHeight="1">
      <c r="A19" s="5" t="s">
        <v>14</v>
      </c>
      <c r="B19" s="7">
        <v>416391</v>
      </c>
      <c r="C19" s="7">
        <f>'[2]Рес тв'!E18</f>
        <v>189442.924</v>
      </c>
      <c r="D19" s="7">
        <f t="shared" si="0"/>
        <v>45.496402179682079</v>
      </c>
      <c r="E19" s="7">
        <f>'[2]Рес тв'!N18</f>
        <v>167264.242</v>
      </c>
      <c r="F19" s="7">
        <f t="shared" si="1"/>
        <v>113.25966729936216</v>
      </c>
    </row>
    <row r="20" spans="1:6" ht="15" customHeight="1">
      <c r="A20" s="5" t="s">
        <v>15</v>
      </c>
      <c r="B20" s="7">
        <v>159713.29999999999</v>
      </c>
      <c r="C20" s="7">
        <f>'[2]Рес тв'!E19</f>
        <v>58069.203000000001</v>
      </c>
      <c r="D20" s="7">
        <f t="shared" si="0"/>
        <v>36.358401585841634</v>
      </c>
      <c r="E20" s="7">
        <f>'[2]Рес тв'!N19</f>
        <v>41000.474000000002</v>
      </c>
      <c r="F20" s="7">
        <f t="shared" si="1"/>
        <v>141.63056505151624</v>
      </c>
    </row>
    <row r="21" spans="1:6" ht="15" customHeight="1">
      <c r="A21" s="5" t="s">
        <v>16</v>
      </c>
      <c r="B21" s="7">
        <v>756</v>
      </c>
      <c r="C21" s="7">
        <f>'[2]Рес тв'!E20</f>
        <v>378</v>
      </c>
      <c r="D21" s="7">
        <f t="shared" si="0"/>
        <v>50</v>
      </c>
      <c r="E21" s="7">
        <f>'[2]Рес тв'!N20</f>
        <v>182.10499999999999</v>
      </c>
      <c r="F21" s="7">
        <f t="shared" si="1"/>
        <v>207.57255429559871</v>
      </c>
    </row>
    <row r="22" spans="1:6" ht="30" customHeight="1">
      <c r="A22" s="13" t="s">
        <v>17</v>
      </c>
      <c r="B22" s="7">
        <f>B23+B24</f>
        <v>41524.1</v>
      </c>
      <c r="C22" s="7">
        <f>C23+C24</f>
        <v>19114.39</v>
      </c>
      <c r="D22" s="7">
        <f t="shared" si="0"/>
        <v>46.032039225413676</v>
      </c>
      <c r="E22" s="7">
        <f>E23+E24</f>
        <v>19037.566999999999</v>
      </c>
      <c r="F22" s="7">
        <f t="shared" si="1"/>
        <v>100.40353370785249</v>
      </c>
    </row>
    <row r="23" spans="1:6" ht="15" customHeight="1">
      <c r="A23" s="5" t="s">
        <v>18</v>
      </c>
      <c r="B23" s="7">
        <v>41160.1</v>
      </c>
      <c r="C23" s="7">
        <f>'[2]Рес тв'!E22</f>
        <v>19114.21</v>
      </c>
      <c r="D23" s="7">
        <f t="shared" si="0"/>
        <v>46.438686980838241</v>
      </c>
      <c r="E23" s="7">
        <f>'[2]Рес тв'!N22</f>
        <v>19037.566999999999</v>
      </c>
      <c r="F23" s="7">
        <f t="shared" si="1"/>
        <v>100.40258820888195</v>
      </c>
    </row>
    <row r="24" spans="1:6" ht="30" customHeight="1">
      <c r="A24" s="5" t="s">
        <v>19</v>
      </c>
      <c r="B24" s="7">
        <v>364</v>
      </c>
      <c r="C24" s="7">
        <f>'[2]Рес тв'!E23</f>
        <v>0.18</v>
      </c>
      <c r="D24" s="7">
        <f t="shared" si="0"/>
        <v>4.9450549450549448E-2</v>
      </c>
      <c r="E24" s="7">
        <f>'[2]Рес тв'!N23</f>
        <v>0</v>
      </c>
      <c r="F24" s="7" t="s">
        <v>48</v>
      </c>
    </row>
    <row r="25" spans="1:6" ht="15" customHeight="1">
      <c r="A25" s="13" t="s">
        <v>20</v>
      </c>
      <c r="B25" s="7">
        <v>21201.8</v>
      </c>
      <c r="C25" s="7">
        <f>'[2]Рес тв'!E24</f>
        <v>9885.2690000000002</v>
      </c>
      <c r="D25" s="7">
        <f t="shared" si="0"/>
        <v>46.624668660208094</v>
      </c>
      <c r="E25" s="7">
        <f>'[2]Рес тв'!N24</f>
        <v>9545.6720000000005</v>
      </c>
      <c r="F25" s="7">
        <f t="shared" si="1"/>
        <v>103.5576018115854</v>
      </c>
    </row>
    <row r="26" spans="1:6" ht="30" customHeight="1">
      <c r="A26" s="13" t="s">
        <v>40</v>
      </c>
      <c r="B26" s="7">
        <v>0</v>
      </c>
      <c r="C26" s="7">
        <f>'[2]Рес тв'!E25</f>
        <v>1.165</v>
      </c>
      <c r="D26" s="7">
        <v>0</v>
      </c>
      <c r="E26" s="7">
        <f>'[2]Рес тв'!N25</f>
        <v>1.01</v>
      </c>
      <c r="F26" s="7" t="s">
        <v>48</v>
      </c>
    </row>
    <row r="27" spans="1:6" ht="30" customHeight="1">
      <c r="A27" s="13" t="s">
        <v>21</v>
      </c>
      <c r="B27" s="7">
        <v>10708.3</v>
      </c>
      <c r="C27" s="7">
        <f>'[2]Рес тв'!E26</f>
        <v>5769.6597999999994</v>
      </c>
      <c r="D27" s="7">
        <f t="shared" si="0"/>
        <v>53.880259238161052</v>
      </c>
      <c r="E27" s="7">
        <f>'[2]Рес тв'!N26</f>
        <v>4635.616</v>
      </c>
      <c r="F27" s="7">
        <f t="shared" si="1"/>
        <v>124.46371312895633</v>
      </c>
    </row>
    <row r="28" spans="1:6" ht="15" customHeight="1">
      <c r="A28" s="13" t="s">
        <v>22</v>
      </c>
      <c r="B28" s="7">
        <v>11734.1</v>
      </c>
      <c r="C28" s="7">
        <f>'[2]Рес тв'!E27</f>
        <v>3673.4059999999999</v>
      </c>
      <c r="D28" s="7">
        <f t="shared" si="0"/>
        <v>31.305391977228759</v>
      </c>
      <c r="E28" s="7">
        <f>'[2]Рес тв'!N27</f>
        <v>11395.145999999999</v>
      </c>
      <c r="F28" s="7">
        <f t="shared" si="1"/>
        <v>32.236585647959231</v>
      </c>
    </row>
    <row r="29" spans="1:6" ht="30" customHeight="1">
      <c r="A29" s="16" t="s">
        <v>32</v>
      </c>
      <c r="B29" s="6">
        <v>0</v>
      </c>
      <c r="C29" s="7">
        <f>'[2]Рес тв'!E28</f>
        <v>2538.0720000000001</v>
      </c>
      <c r="D29" s="7">
        <v>0</v>
      </c>
      <c r="E29" s="7">
        <f>'[2]Рес тв'!N28</f>
        <v>2734.0699999999997</v>
      </c>
      <c r="F29" s="7">
        <f t="shared" si="1"/>
        <v>92.831273522623789</v>
      </c>
    </row>
    <row r="30" spans="1:6" ht="30" customHeight="1">
      <c r="A30" s="17" t="s">
        <v>23</v>
      </c>
      <c r="B30" s="7">
        <v>889593.7</v>
      </c>
      <c r="C30" s="7">
        <f>'[2]Рес тв'!E29</f>
        <v>305.97280000000001</v>
      </c>
      <c r="D30" s="7">
        <f t="shared" si="0"/>
        <v>3.4394668037779498E-2</v>
      </c>
      <c r="E30" s="7">
        <f>'[2]Рес тв'!N29</f>
        <v>227.233</v>
      </c>
      <c r="F30" s="7">
        <f t="shared" si="1"/>
        <v>134.6515690942777</v>
      </c>
    </row>
    <row r="31" spans="1:6" ht="15" customHeight="1">
      <c r="A31" s="13" t="s">
        <v>24</v>
      </c>
      <c r="B31" s="8">
        <v>750</v>
      </c>
      <c r="C31" s="7">
        <f>'[2]Рес тв'!E30</f>
        <v>833.24699999999996</v>
      </c>
      <c r="D31" s="7">
        <f t="shared" si="0"/>
        <v>111.09959999999998</v>
      </c>
      <c r="E31" s="7">
        <f>'[2]Рес тв'!N30</f>
        <v>378.39499999999998</v>
      </c>
      <c r="F31" s="7">
        <f t="shared" si="1"/>
        <v>220.20560525376922</v>
      </c>
    </row>
    <row r="32" spans="1:6" ht="15" customHeight="1">
      <c r="A32" s="13" t="s">
        <v>25</v>
      </c>
      <c r="B32" s="7">
        <v>224070.5</v>
      </c>
      <c r="C32" s="7">
        <f>'[2]Рес тв'!E31</f>
        <v>67612.937999999995</v>
      </c>
      <c r="D32" s="7">
        <f t="shared" si="0"/>
        <v>30.174850326125036</v>
      </c>
      <c r="E32" s="7">
        <f>'[2]Рес тв'!N31</f>
        <v>59817.413</v>
      </c>
      <c r="F32" s="7">
        <f t="shared" si="1"/>
        <v>113.03220017221405</v>
      </c>
    </row>
    <row r="33" spans="1:6" ht="15" customHeight="1">
      <c r="A33" s="12" t="s">
        <v>33</v>
      </c>
      <c r="B33" s="7">
        <v>0</v>
      </c>
      <c r="C33" s="7">
        <f>'[2]Рес тв'!E32</f>
        <v>2470.4409999999998</v>
      </c>
      <c r="D33" s="7">
        <v>0</v>
      </c>
      <c r="E33" s="7">
        <f>'[2]Рес тв'!N32</f>
        <v>291.351</v>
      </c>
      <c r="F33" s="7">
        <f t="shared" si="1"/>
        <v>847.92604109819422</v>
      </c>
    </row>
    <row r="34" spans="1:6" ht="15" customHeight="1">
      <c r="A34" s="24" t="s">
        <v>37</v>
      </c>
      <c r="B34" s="9">
        <f>B35+B41</f>
        <v>14185586</v>
      </c>
      <c r="C34" s="9">
        <f>C35+C41</f>
        <v>7556867</v>
      </c>
      <c r="D34" s="9">
        <f t="shared" ref="D34:D42" si="2">C34/B34*100</f>
        <v>53.271447510169835</v>
      </c>
      <c r="E34" s="9">
        <f>E35+E41</f>
        <v>5821992.3999999994</v>
      </c>
      <c r="F34" s="9">
        <f t="shared" si="1"/>
        <v>129.7986407539797</v>
      </c>
    </row>
    <row r="35" spans="1:6" ht="30" customHeight="1">
      <c r="A35" s="13" t="s">
        <v>26</v>
      </c>
      <c r="B35" s="7">
        <f>B36+B37+B38+B39+B40</f>
        <v>14161212.300000001</v>
      </c>
      <c r="C35" s="7">
        <f>C36+C37+C38+C39</f>
        <v>7530249</v>
      </c>
      <c r="D35" s="7">
        <f t="shared" si="2"/>
        <v>53.17517201546368</v>
      </c>
      <c r="E35" s="7">
        <f>E36+E37+E38+E39</f>
        <v>5784761.7999999998</v>
      </c>
      <c r="F35" s="7">
        <f t="shared" si="1"/>
        <v>130.17388200841737</v>
      </c>
    </row>
    <row r="36" spans="1:6" ht="15" customHeight="1">
      <c r="A36" s="18" t="s">
        <v>27</v>
      </c>
      <c r="B36" s="7">
        <v>8245555.9000000004</v>
      </c>
      <c r="C36" s="7">
        <v>4122776.4</v>
      </c>
      <c r="D36" s="7">
        <f t="shared" si="2"/>
        <v>49.999981201995119</v>
      </c>
      <c r="E36" s="7">
        <v>3709322</v>
      </c>
      <c r="F36" s="7">
        <f t="shared" si="1"/>
        <v>111.14636043999415</v>
      </c>
    </row>
    <row r="37" spans="1:6" ht="30" customHeight="1">
      <c r="A37" s="14" t="s">
        <v>28</v>
      </c>
      <c r="B37" s="7">
        <v>4885111.2</v>
      </c>
      <c r="C37" s="7">
        <v>2782746.7</v>
      </c>
      <c r="D37" s="7">
        <f t="shared" si="2"/>
        <v>56.963835337054356</v>
      </c>
      <c r="E37" s="7">
        <v>1407915.6</v>
      </c>
      <c r="F37" s="7">
        <f t="shared" si="1"/>
        <v>197.65010771952524</v>
      </c>
    </row>
    <row r="38" spans="1:6" ht="15" customHeight="1">
      <c r="A38" s="18" t="s">
        <v>29</v>
      </c>
      <c r="B38" s="7">
        <v>982500.1</v>
      </c>
      <c r="C38" s="7">
        <v>558410</v>
      </c>
      <c r="D38" s="7">
        <f t="shared" si="2"/>
        <v>56.835617624873521</v>
      </c>
      <c r="E38" s="7">
        <v>545677.5</v>
      </c>
      <c r="F38" s="7">
        <f t="shared" si="1"/>
        <v>102.333337914794</v>
      </c>
    </row>
    <row r="39" spans="1:6" ht="15" customHeight="1">
      <c r="A39" s="18" t="s">
        <v>30</v>
      </c>
      <c r="B39" s="7">
        <v>30105.1</v>
      </c>
      <c r="C39" s="7">
        <f>64210.6+2105.3</f>
        <v>66315.899999999994</v>
      </c>
      <c r="D39" s="7">
        <f t="shared" si="2"/>
        <v>220.28128124470607</v>
      </c>
      <c r="E39" s="7">
        <v>121846.7</v>
      </c>
      <c r="F39" s="7">
        <f t="shared" si="1"/>
        <v>54.425684076794859</v>
      </c>
    </row>
    <row r="40" spans="1:6" ht="27.6">
      <c r="A40" s="14" t="s">
        <v>54</v>
      </c>
      <c r="B40" s="7">
        <v>17940</v>
      </c>
      <c r="C40" s="7">
        <v>2105.3000000000002</v>
      </c>
      <c r="D40" s="7">
        <f t="shared" si="2"/>
        <v>11.735228539576367</v>
      </c>
      <c r="E40" s="7">
        <v>0</v>
      </c>
      <c r="F40" s="7" t="e">
        <f t="shared" si="1"/>
        <v>#DIV/0!</v>
      </c>
    </row>
    <row r="41" spans="1:6" ht="15" customHeight="1">
      <c r="A41" s="19" t="s">
        <v>36</v>
      </c>
      <c r="B41" s="7">
        <f>17940+6433.7</f>
        <v>24373.7</v>
      </c>
      <c r="C41" s="7">
        <f>-3587.8+17507.1+12698.7</f>
        <v>26618</v>
      </c>
      <c r="D41" s="7">
        <f t="shared" si="2"/>
        <v>109.20787570208871</v>
      </c>
      <c r="E41" s="7">
        <v>37230.6</v>
      </c>
      <c r="F41" s="7">
        <f t="shared" si="1"/>
        <v>71.494953076232989</v>
      </c>
    </row>
    <row r="42" spans="1:6">
      <c r="A42" s="21" t="s">
        <v>31</v>
      </c>
      <c r="B42" s="22">
        <f>B7+B34</f>
        <v>20612632.800000001</v>
      </c>
      <c r="C42" s="22">
        <f>C7+C34</f>
        <v>10277677.239600001</v>
      </c>
      <c r="D42" s="9">
        <f t="shared" si="2"/>
        <v>49.861060153363816</v>
      </c>
      <c r="E42" s="22">
        <f>E7+E34</f>
        <v>8350359.6279999986</v>
      </c>
      <c r="F42" s="9">
        <f t="shared" si="1"/>
        <v>123.08065397731399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Консолидированный</vt:lpstr>
      <vt:lpstr>Республиканский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2017-07-26T00:40:43Z</cp:lastPrinted>
  <dcterms:created xsi:type="dcterms:W3CDTF">2006-09-16T00:00:00Z</dcterms:created>
  <dcterms:modified xsi:type="dcterms:W3CDTF">2017-07-25T12:54:21Z</dcterms:modified>
</cp:coreProperties>
</file>