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Консолидированный!$A$1:$F$45</definedName>
    <definedName name="_xlnm.Print_Area" localSheetId="0">Республиканский!$A$1:$F$41</definedName>
  </definedNames>
  <calcPr calcId="125725"/>
</workbook>
</file>

<file path=xl/calcChain.xml><?xml version="1.0" encoding="utf-8"?>
<calcChain xmlns="http://schemas.openxmlformats.org/spreadsheetml/2006/main">
  <c r="E44" i="9"/>
  <c r="C44"/>
  <c r="B44"/>
  <c r="E40" i="4"/>
  <c r="C40"/>
  <c r="B35"/>
  <c r="B40" l="1"/>
  <c r="F25" i="9" l="1"/>
  <c r="F19"/>
  <c r="F17"/>
  <c r="F18"/>
  <c r="E15" i="4"/>
  <c r="D25" i="9"/>
  <c r="D19"/>
  <c r="D21"/>
  <c r="D17"/>
  <c r="D18"/>
  <c r="D13"/>
  <c r="C11"/>
  <c r="B11"/>
  <c r="D13" i="4"/>
  <c r="F17"/>
  <c r="C15"/>
  <c r="B15"/>
  <c r="C11"/>
  <c r="B11"/>
  <c r="E20" i="9"/>
  <c r="C20"/>
  <c r="B20"/>
  <c r="E15"/>
  <c r="C15"/>
  <c r="B15"/>
  <c r="B8"/>
  <c r="B26"/>
  <c r="B7"/>
  <c r="B45" s="1"/>
  <c r="F44"/>
  <c r="D44"/>
  <c r="F43"/>
  <c r="D43"/>
  <c r="F42"/>
  <c r="D42"/>
  <c r="F41"/>
  <c r="D41"/>
  <c r="F40"/>
  <c r="D40"/>
  <c r="E39"/>
  <c r="C39"/>
  <c r="B39"/>
  <c r="E38"/>
  <c r="E45" s="1"/>
  <c r="B38"/>
  <c r="F37"/>
  <c r="D37"/>
  <c r="F36"/>
  <c r="D36"/>
  <c r="F35"/>
  <c r="D35"/>
  <c r="F34"/>
  <c r="D34"/>
  <c r="F33"/>
  <c r="D33"/>
  <c r="F32"/>
  <c r="D32"/>
  <c r="F31"/>
  <c r="D31"/>
  <c r="F30"/>
  <c r="F29"/>
  <c r="D29"/>
  <c r="D28"/>
  <c r="F27"/>
  <c r="D27"/>
  <c r="E26"/>
  <c r="C26"/>
  <c r="F26" s="1"/>
  <c r="D26"/>
  <c r="F24"/>
  <c r="D24"/>
  <c r="F23"/>
  <c r="D23"/>
  <c r="F22"/>
  <c r="D22"/>
  <c r="F20"/>
  <c r="F16"/>
  <c r="D16"/>
  <c r="F15"/>
  <c r="F14"/>
  <c r="D14"/>
  <c r="F12"/>
  <c r="D12"/>
  <c r="E11"/>
  <c r="F11"/>
  <c r="F10"/>
  <c r="D10"/>
  <c r="F9"/>
  <c r="D9"/>
  <c r="E8"/>
  <c r="C8"/>
  <c r="F8" s="1"/>
  <c r="D8"/>
  <c r="E7"/>
  <c r="E8" i="4"/>
  <c r="E11"/>
  <c r="E18"/>
  <c r="E22"/>
  <c r="E7"/>
  <c r="C8"/>
  <c r="C18"/>
  <c r="C22"/>
  <c r="C7"/>
  <c r="F7" s="1"/>
  <c r="B8"/>
  <c r="B18"/>
  <c r="B22"/>
  <c r="B7"/>
  <c r="D15" i="9"/>
  <c r="D11"/>
  <c r="D20"/>
  <c r="C7"/>
  <c r="D8" i="4"/>
  <c r="D9"/>
  <c r="D10"/>
  <c r="D11"/>
  <c r="D12"/>
  <c r="D14"/>
  <c r="D15"/>
  <c r="D16"/>
  <c r="D18"/>
  <c r="D19"/>
  <c r="D20"/>
  <c r="D21"/>
  <c r="D22"/>
  <c r="D23"/>
  <c r="D24"/>
  <c r="D25"/>
  <c r="D27"/>
  <c r="D28"/>
  <c r="D30"/>
  <c r="D31"/>
  <c r="D32"/>
  <c r="C35"/>
  <c r="C34" s="1"/>
  <c r="D36"/>
  <c r="D37"/>
  <c r="D38"/>
  <c r="D39"/>
  <c r="D40"/>
  <c r="D7"/>
  <c r="E35"/>
  <c r="E34" s="1"/>
  <c r="E41" s="1"/>
  <c r="F15"/>
  <c r="F9"/>
  <c r="F10"/>
  <c r="F12"/>
  <c r="F14"/>
  <c r="F16"/>
  <c r="F18"/>
  <c r="F19"/>
  <c r="F20"/>
  <c r="F21"/>
  <c r="F23"/>
  <c r="F25"/>
  <c r="F27"/>
  <c r="F28"/>
  <c r="F29"/>
  <c r="F30"/>
  <c r="F31"/>
  <c r="F32"/>
  <c r="F33"/>
  <c r="F36"/>
  <c r="F37"/>
  <c r="F38"/>
  <c r="F39"/>
  <c r="F40"/>
  <c r="D7" i="9"/>
  <c r="F7"/>
  <c r="F11" i="4"/>
  <c r="F22"/>
  <c r="F8"/>
  <c r="F39" i="9" l="1"/>
  <c r="C38"/>
  <c r="F38" s="1"/>
  <c r="F35" i="4"/>
  <c r="D35"/>
  <c r="B34"/>
  <c r="B41" s="1"/>
  <c r="D39" i="9"/>
  <c r="F34" i="4"/>
  <c r="C41"/>
  <c r="C45" i="9" l="1"/>
  <c r="F45" s="1"/>
  <c r="D38"/>
  <c r="D34" i="4"/>
  <c r="D41"/>
  <c r="F41"/>
  <c r="D45" i="9" l="1"/>
</calcChain>
</file>

<file path=xl/sharedStrings.xml><?xml version="1.0" encoding="utf-8"?>
<sst xmlns="http://schemas.openxmlformats.org/spreadsheetml/2006/main" count="108" uniqueCount="54">
  <si>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</si>
  <si>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</si>
  <si>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</si>
  <si>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</si>
  <si>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</si>
  <si>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</si>
  <si>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</si>
  <si>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</si>
  <si>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</si>
  <si>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</si>
  <si>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</si>
  <si>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</si>
  <si>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</si>
  <si>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</si>
  <si>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</si>
  <si>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</si>
  <si>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</si>
  <si>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</si>
  <si>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</si>
  <si>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</si>
  <si>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</si>
  <si>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</si>
  <si>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</si>
  <si>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</si>
  <si>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</si>
  <si>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</si>
  <si>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</si>
  <si>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</si>
  <si>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</si>
  <si>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</si>
  <si>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</si>
  <si>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</si>
  <si>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</si>
  <si>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</si>
  <si>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</si>
  <si>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</si>
  <si>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</si>
  <si>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</si>
  <si>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План на 2017 год по Закону Карачаево-Черкесской Республики от 23.12.2016 № 92-РЗ в ред. от 22.02.2017 г.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</si>
  <si>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</si>
  <si>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</si>
  <si>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</si>
  <si>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</si>
  <si>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</si>
  <si>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</si>
  <si>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</si>
  <si>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</si>
  <si>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r>
      <t xml:space="preserve">Карачаево-Черкесской Республики </t>
    </r>
    <r>
      <rPr>
        <b/>
        <sz val="12"/>
        <color indexed="60"/>
        <rFont val="Times New Roman"/>
        <family val="1"/>
        <charset val="204"/>
      </rPr>
      <t>за 1 квартал 2017 года</t>
    </r>
  </si>
  <si>
    <r>
      <t xml:space="preserve">Фактически исполнено </t>
    </r>
    <r>
      <rPr>
        <sz val="11"/>
        <color indexed="60"/>
        <rFont val="Times New Roman"/>
        <family val="1"/>
        <charset val="204"/>
      </rPr>
      <t>за 1 квартал 2017 года</t>
    </r>
  </si>
  <si>
    <r>
      <t xml:space="preserve">% исполнение годового плана </t>
    </r>
    <r>
      <rPr>
        <sz val="11"/>
        <color indexed="60"/>
        <rFont val="Times New Roman"/>
        <family val="1"/>
        <charset val="204"/>
      </rPr>
      <t>за 1 квартал 2017 г.</t>
    </r>
  </si>
  <si>
    <r>
      <t xml:space="preserve">Фактически исполнено </t>
    </r>
    <r>
      <rPr>
        <sz val="11"/>
        <color indexed="60"/>
        <rFont val="Times New Roman"/>
        <family val="1"/>
        <charset val="204"/>
      </rPr>
      <t>за 1 квартал 2016 года</t>
    </r>
  </si>
  <si>
    <r>
      <t xml:space="preserve">План на 2017 год по состоянию </t>
    </r>
    <r>
      <rPr>
        <sz val="11"/>
        <color indexed="60"/>
        <rFont val="Times New Roman"/>
        <family val="1"/>
        <charset val="204"/>
      </rPr>
      <t>на 01.04.2017 г.</t>
    </r>
    <r>
      <rPr>
        <sz val="11"/>
        <rFont val="Times New Roman"/>
        <family val="1"/>
        <charset val="204"/>
      </rPr>
      <t xml:space="preserve"> по Отчету об исполнении консолидированного бюджета по форме № 0503317</t>
    </r>
  </si>
  <si>
    <t>Доходы от уплаты акцизов на алкогольную продукцию</t>
  </si>
  <si>
    <t>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</si>
</sst>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F41"/>
  <sheetViews>
    <sheetView topLeftCell="A23" zoomScaleSheetLayoutView="80" workbookViewId="0">
      <selection activeCell="E40" sqref="E40"/>
    </sheetView>
  </sheetViews>
  <sheetFormatPr defaultColWidth="18.6640625" defaultRowHeight="15.6"/>
  <cols>
    <col min="1" max="1" width="68" style="3" customWidth="1"/>
    <col min="2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253" width="9.109375" style="1" customWidth="1"/>
    <col min="254" max="254" width="89" style="1" customWidth="1"/>
    <col min="255" max="16384" width="18.6640625" style="1"/>
  </cols>
  <sheetData>
    <row r="1" spans="1:6">
      <c r="A1" s="25" t="s">
        <v>0</v>
      </c>
      <c r="B1" s="25"/>
      <c r="C1" s="25"/>
      <c r="D1" s="25"/>
      <c r="E1" s="26"/>
      <c r="F1" s="26"/>
    </row>
    <row r="2" spans="1:6">
      <c r="A2" s="27" t="s">
        <v>34</v>
      </c>
      <c r="B2" s="27"/>
      <c r="C2" s="27"/>
      <c r="D2" s="27"/>
      <c r="E2" s="26"/>
      <c r="F2" s="26"/>
    </row>
    <row r="3" spans="1:6">
      <c r="A3" s="28" t="s">
        <v>47</v>
      </c>
      <c r="B3" s="28"/>
      <c r="C3" s="28"/>
      <c r="D3" s="28"/>
      <c r="E3" s="26"/>
      <c r="F3" s="26"/>
    </row>
    <row r="4" spans="1:6" s="2" customFormat="1" ht="15.75" hidden="1" customHeight="1">
      <c r="A4" s="24" t="s">
        <v>1</v>
      </c>
      <c r="B4" s="24"/>
      <c r="C4" s="24"/>
    </row>
    <row r="5" spans="1:6">
      <c r="A5" s="3" t="s">
        <v>7</v>
      </c>
      <c r="D5" s="4"/>
      <c r="F5" s="4" t="s">
        <v>35</v>
      </c>
    </row>
    <row r="6" spans="1:6" ht="128.25" customHeight="1">
      <c r="A6" s="11" t="s">
        <v>8</v>
      </c>
      <c r="B6" s="12" t="s">
        <v>38</v>
      </c>
      <c r="C6" s="12" t="s">
        <v>48</v>
      </c>
      <c r="D6" s="12" t="s">
        <v>49</v>
      </c>
      <c r="E6" s="12" t="s">
        <v>50</v>
      </c>
      <c r="F6" s="12" t="s">
        <v>39</v>
      </c>
    </row>
    <row r="7" spans="1:6" ht="15" customHeight="1">
      <c r="A7" s="21" t="s">
        <v>2</v>
      </c>
      <c r="B7" s="10">
        <f>B8+B11+B15+B18+B22+B25+B26+B27+B28+B29+B30+B31+B32+B33</f>
        <v>6427046.7999999998</v>
      </c>
      <c r="C7" s="10">
        <f>C8+C11+C15+C18+C22+C25+C26+C27+C28+C29+C30+C31+C32+C33</f>
        <v>1238187.6669399999</v>
      </c>
      <c r="D7" s="10">
        <f>C7/B7*100</f>
        <v>19.265266077415212</v>
      </c>
      <c r="E7" s="10">
        <f>E8+E11+E15+E18+E22+E25+E26+E27+E28+E29+E30+E31+E32+E33</f>
        <v>1096162.3929600001</v>
      </c>
      <c r="F7" s="10">
        <f>C7/E7*100</f>
        <v>112.95659063767775</v>
      </c>
    </row>
    <row r="8" spans="1:6" ht="15" customHeight="1">
      <c r="A8" s="14" t="s">
        <v>9</v>
      </c>
      <c r="B8" s="8">
        <f>B9+B10</f>
        <v>3571513.9000000004</v>
      </c>
      <c r="C8" s="8">
        <f>C9+C10</f>
        <v>829529.25919000001</v>
      </c>
      <c r="D8" s="8">
        <f t="shared" ref="D8:D41" si="0">C8/B8*100</f>
        <v>23.226264335412498</v>
      </c>
      <c r="E8" s="8">
        <f>E9+E10</f>
        <v>689063.16473000008</v>
      </c>
      <c r="F8" s="8">
        <f t="shared" ref="F8:F41" si="1">C8/E8*100</f>
        <v>120.38508247862003</v>
      </c>
    </row>
    <row r="9" spans="1:6" ht="15" customHeight="1">
      <c r="A9" s="15" t="s">
        <v>3</v>
      </c>
      <c r="B9" s="7">
        <v>1227400.3</v>
      </c>
      <c r="C9" s="8">
        <v>316177.99351</v>
      </c>
      <c r="D9" s="8">
        <f t="shared" si="0"/>
        <v>25.75997362148274</v>
      </c>
      <c r="E9" s="8">
        <v>192329.34006000002</v>
      </c>
      <c r="F9" s="8">
        <f t="shared" si="1"/>
        <v>164.39405106436882</v>
      </c>
    </row>
    <row r="10" spans="1:6" ht="15" customHeight="1">
      <c r="A10" s="15" t="s">
        <v>4</v>
      </c>
      <c r="B10" s="8">
        <v>2344113.6</v>
      </c>
      <c r="C10" s="8">
        <v>513351.26568000001</v>
      </c>
      <c r="D10" s="8">
        <f t="shared" si="0"/>
        <v>21.89958992089803</v>
      </c>
      <c r="E10" s="8">
        <v>496733.82467</v>
      </c>
      <c r="F10" s="8">
        <f t="shared" si="1"/>
        <v>103.3453411434262</v>
      </c>
    </row>
    <row r="11" spans="1:6" ht="30" customHeight="1">
      <c r="A11" s="14" t="s">
        <v>10</v>
      </c>
      <c r="B11" s="8">
        <f>B12+B13+B14</f>
        <v>808534.2</v>
      </c>
      <c r="C11" s="8">
        <f>C12+C13+C14</f>
        <v>199359.68215000001</v>
      </c>
      <c r="D11" s="8">
        <f t="shared" si="0"/>
        <v>24.656926342757053</v>
      </c>
      <c r="E11" s="8">
        <f>E12+E14</f>
        <v>217276.32676</v>
      </c>
      <c r="F11" s="8">
        <f t="shared" si="1"/>
        <v>91.753982186107905</v>
      </c>
    </row>
    <row r="12" spans="1:6" ht="15" customHeight="1">
      <c r="A12" s="16" t="s">
        <v>5</v>
      </c>
      <c r="B12" s="7">
        <v>17913</v>
      </c>
      <c r="C12" s="8">
        <v>2456.7449999999999</v>
      </c>
      <c r="D12" s="8">
        <f t="shared" si="0"/>
        <v>13.71487188075699</v>
      </c>
      <c r="E12" s="8">
        <v>2829.462</v>
      </c>
      <c r="F12" s="8">
        <f t="shared" si="1"/>
        <v>86.827283773381652</v>
      </c>
    </row>
    <row r="13" spans="1:6" ht="15" customHeight="1">
      <c r="A13" s="16" t="s">
        <v>52</v>
      </c>
      <c r="B13" s="7">
        <v>14747</v>
      </c>
      <c r="C13" s="8">
        <v>2045.63697</v>
      </c>
      <c r="D13" s="8">
        <f t="shared" si="0"/>
        <v>13.871546551841051</v>
      </c>
      <c r="E13" s="8">
        <v>0</v>
      </c>
      <c r="F13" s="8" t="s">
        <v>53</v>
      </c>
    </row>
    <row r="14" spans="1:6" ht="15" customHeight="1">
      <c r="A14" s="16" t="s">
        <v>6</v>
      </c>
      <c r="B14" s="7">
        <v>775874.2</v>
      </c>
      <c r="C14" s="8">
        <v>194857.30018000002</v>
      </c>
      <c r="D14" s="8">
        <f t="shared" si="0"/>
        <v>25.114548232174755</v>
      </c>
      <c r="E14" s="8">
        <v>214446.86476</v>
      </c>
      <c r="F14" s="8">
        <f t="shared" si="1"/>
        <v>90.865072985830878</v>
      </c>
    </row>
    <row r="15" spans="1:6" ht="15" customHeight="1">
      <c r="A15" s="14" t="s">
        <v>11</v>
      </c>
      <c r="B15" s="7">
        <f>B16+B17</f>
        <v>270555.90000000002</v>
      </c>
      <c r="C15" s="7">
        <f>C16+C17</f>
        <v>48524.9</v>
      </c>
      <c r="D15" s="8">
        <f t="shared" si="0"/>
        <v>17.935258480779755</v>
      </c>
      <c r="E15" s="7">
        <f>E16+E17</f>
        <v>54373.780929999994</v>
      </c>
      <c r="F15" s="8">
        <f t="shared" si="1"/>
        <v>89.243196206035861</v>
      </c>
    </row>
    <row r="16" spans="1:6" ht="30" customHeight="1">
      <c r="A16" s="6" t="s">
        <v>12</v>
      </c>
      <c r="B16" s="7">
        <v>270555.90000000002</v>
      </c>
      <c r="C16" s="8">
        <v>48522.400000000001</v>
      </c>
      <c r="D16" s="8">
        <f t="shared" si="0"/>
        <v>17.934334457315472</v>
      </c>
      <c r="E16" s="8">
        <v>54394.140869999996</v>
      </c>
      <c r="F16" s="8">
        <f t="shared" si="1"/>
        <v>89.205196044858496</v>
      </c>
    </row>
    <row r="17" spans="1:6" ht="15" customHeight="1">
      <c r="A17" s="6" t="s">
        <v>42</v>
      </c>
      <c r="B17" s="7">
        <v>0</v>
      </c>
      <c r="C17" s="8">
        <v>2.5</v>
      </c>
      <c r="D17" s="8" t="s">
        <v>53</v>
      </c>
      <c r="E17" s="8">
        <v>-20.359939999999998</v>
      </c>
      <c r="F17" s="8">
        <f t="shared" si="1"/>
        <v>-12.27901457469914</v>
      </c>
    </row>
    <row r="18" spans="1:6" ht="15" customHeight="1">
      <c r="A18" s="14" t="s">
        <v>13</v>
      </c>
      <c r="B18" s="8">
        <f>B19+B20+B21</f>
        <v>576860.30000000005</v>
      </c>
      <c r="C18" s="8">
        <f>C19+C20+C21</f>
        <v>115223.31565</v>
      </c>
      <c r="D18" s="8">
        <f t="shared" si="0"/>
        <v>19.974214840230815</v>
      </c>
      <c r="E18" s="8">
        <f>E19+E20+E21</f>
        <v>86726.221130000005</v>
      </c>
      <c r="F18" s="8">
        <f t="shared" si="1"/>
        <v>132.8586835085132</v>
      </c>
    </row>
    <row r="19" spans="1:6" ht="15" customHeight="1">
      <c r="A19" s="6" t="s">
        <v>14</v>
      </c>
      <c r="B19" s="8">
        <v>416391</v>
      </c>
      <c r="C19" s="8">
        <v>80775.478390000004</v>
      </c>
      <c r="D19" s="8">
        <f t="shared" si="0"/>
        <v>19.398949158363173</v>
      </c>
      <c r="E19" s="8">
        <v>61112.535080000001</v>
      </c>
      <c r="F19" s="8">
        <f t="shared" si="1"/>
        <v>132.17497569730992</v>
      </c>
    </row>
    <row r="20" spans="1:6" ht="15" customHeight="1">
      <c r="A20" s="6" t="s">
        <v>15</v>
      </c>
      <c r="B20" s="8">
        <v>159713.29999999999</v>
      </c>
      <c r="C20" s="8">
        <v>34258.83726</v>
      </c>
      <c r="D20" s="8">
        <f t="shared" si="0"/>
        <v>21.450209381435361</v>
      </c>
      <c r="E20" s="8">
        <v>25515.68605</v>
      </c>
      <c r="F20" s="8">
        <f t="shared" si="1"/>
        <v>134.26578925946612</v>
      </c>
    </row>
    <row r="21" spans="1:6" ht="15" customHeight="1">
      <c r="A21" s="6" t="s">
        <v>16</v>
      </c>
      <c r="B21" s="8">
        <v>756</v>
      </c>
      <c r="C21" s="8">
        <v>189</v>
      </c>
      <c r="D21" s="8">
        <f t="shared" si="0"/>
        <v>25</v>
      </c>
      <c r="E21" s="8">
        <v>98</v>
      </c>
      <c r="F21" s="8">
        <f t="shared" si="1"/>
        <v>192.85714285714286</v>
      </c>
    </row>
    <row r="22" spans="1:6" ht="30" customHeight="1">
      <c r="A22" s="14" t="s">
        <v>17</v>
      </c>
      <c r="B22" s="8">
        <f>B23+B24</f>
        <v>41524.1</v>
      </c>
      <c r="C22" s="8">
        <f>C23+C24</f>
        <v>9525.7758400000002</v>
      </c>
      <c r="D22" s="8">
        <f t="shared" si="0"/>
        <v>22.940354733757022</v>
      </c>
      <c r="E22" s="8">
        <f>E23+E24</f>
        <v>9591.9153000000006</v>
      </c>
      <c r="F22" s="8">
        <f t="shared" si="1"/>
        <v>99.310466596801575</v>
      </c>
    </row>
    <row r="23" spans="1:6" ht="15" customHeight="1">
      <c r="A23" s="6" t="s">
        <v>18</v>
      </c>
      <c r="B23" s="8">
        <v>41160.1</v>
      </c>
      <c r="C23" s="8">
        <v>9525.5758399999995</v>
      </c>
      <c r="D23" s="8">
        <f t="shared" si="0"/>
        <v>23.142742218799274</v>
      </c>
      <c r="E23" s="8">
        <v>9591.9153000000006</v>
      </c>
      <c r="F23" s="8">
        <f t="shared" si="1"/>
        <v>99.308381507497245</v>
      </c>
    </row>
    <row r="24" spans="1:6" ht="30" customHeight="1">
      <c r="A24" s="6" t="s">
        <v>19</v>
      </c>
      <c r="B24" s="8">
        <v>364</v>
      </c>
      <c r="C24" s="8">
        <v>0.2</v>
      </c>
      <c r="D24" s="8">
        <f t="shared" si="0"/>
        <v>5.4945054945054944E-2</v>
      </c>
      <c r="E24" s="8">
        <v>0</v>
      </c>
      <c r="F24" s="8" t="s">
        <v>53</v>
      </c>
    </row>
    <row r="25" spans="1:6" ht="15" customHeight="1">
      <c r="A25" s="14" t="s">
        <v>20</v>
      </c>
      <c r="B25" s="8">
        <v>21201.8</v>
      </c>
      <c r="C25" s="8">
        <v>4583.3326200000001</v>
      </c>
      <c r="D25" s="8">
        <f t="shared" si="0"/>
        <v>21.617658029035272</v>
      </c>
      <c r="E25" s="8">
        <v>3776.32762</v>
      </c>
      <c r="F25" s="8">
        <f t="shared" si="1"/>
        <v>121.37010029866001</v>
      </c>
    </row>
    <row r="26" spans="1:6" ht="30" customHeight="1">
      <c r="A26" s="14" t="s">
        <v>40</v>
      </c>
      <c r="B26" s="8">
        <v>0</v>
      </c>
      <c r="C26" s="8">
        <v>0</v>
      </c>
      <c r="D26" s="8" t="s">
        <v>53</v>
      </c>
      <c r="E26" s="8">
        <v>0</v>
      </c>
      <c r="F26" s="8" t="s">
        <v>53</v>
      </c>
    </row>
    <row r="27" spans="1:6" ht="30" customHeight="1">
      <c r="A27" s="14" t="s">
        <v>21</v>
      </c>
      <c r="B27" s="8">
        <v>10708.3</v>
      </c>
      <c r="C27" s="8">
        <v>2148.7251900000001</v>
      </c>
      <c r="D27" s="8">
        <f t="shared" si="0"/>
        <v>20.065978633396529</v>
      </c>
      <c r="E27" s="8">
        <v>1752.8530900000001</v>
      </c>
      <c r="F27" s="8">
        <f t="shared" si="1"/>
        <v>122.58444260151889</v>
      </c>
    </row>
    <row r="28" spans="1:6" ht="15" customHeight="1">
      <c r="A28" s="14" t="s">
        <v>22</v>
      </c>
      <c r="B28" s="8">
        <v>11734.1</v>
      </c>
      <c r="C28" s="8">
        <v>1331.2238500000001</v>
      </c>
      <c r="D28" s="8">
        <f t="shared" si="0"/>
        <v>11.344916525340674</v>
      </c>
      <c r="E28" s="8">
        <v>5625.45795</v>
      </c>
      <c r="F28" s="8">
        <f t="shared" si="1"/>
        <v>23.664275190253623</v>
      </c>
    </row>
    <row r="29" spans="1:6" ht="30" customHeight="1">
      <c r="A29" s="17" t="s">
        <v>32</v>
      </c>
      <c r="B29" s="7">
        <v>0</v>
      </c>
      <c r="C29" s="8">
        <v>1681.5689600000001</v>
      </c>
      <c r="D29" s="8" t="s">
        <v>53</v>
      </c>
      <c r="E29" s="8">
        <v>2219.3690999999999</v>
      </c>
      <c r="F29" s="8">
        <f t="shared" si="1"/>
        <v>75.76788196249106</v>
      </c>
    </row>
    <row r="30" spans="1:6" ht="30" customHeight="1">
      <c r="A30" s="18" t="s">
        <v>23</v>
      </c>
      <c r="B30" s="8">
        <v>889593.7</v>
      </c>
      <c r="C30" s="8">
        <v>233.51342000000002</v>
      </c>
      <c r="D30" s="8">
        <f t="shared" si="0"/>
        <v>2.624944623596143E-2</v>
      </c>
      <c r="E30" s="8">
        <v>48.931789999999999</v>
      </c>
      <c r="F30" s="8">
        <f t="shared" si="1"/>
        <v>477.22231293807164</v>
      </c>
    </row>
    <row r="31" spans="1:6" ht="15" customHeight="1">
      <c r="A31" s="14" t="s">
        <v>24</v>
      </c>
      <c r="B31" s="9">
        <v>750</v>
      </c>
      <c r="C31" s="8">
        <v>651.58686</v>
      </c>
      <c r="D31" s="8">
        <f t="shared" si="0"/>
        <v>86.878247999999999</v>
      </c>
      <c r="E31" s="8">
        <v>15.39508</v>
      </c>
      <c r="F31" s="8">
        <f t="shared" si="1"/>
        <v>4232.4356872455355</v>
      </c>
    </row>
    <row r="32" spans="1:6" ht="15" customHeight="1">
      <c r="A32" s="14" t="s">
        <v>25</v>
      </c>
      <c r="B32" s="8">
        <v>224070.5</v>
      </c>
      <c r="C32" s="8">
        <v>25830.068340000002</v>
      </c>
      <c r="D32" s="8">
        <f t="shared" si="0"/>
        <v>11.527652386190953</v>
      </c>
      <c r="E32" s="8">
        <v>25682.15191</v>
      </c>
      <c r="F32" s="8">
        <f t="shared" si="1"/>
        <v>100.57595029621488</v>
      </c>
    </row>
    <row r="33" spans="1:6" ht="15" customHeight="1">
      <c r="A33" s="13" t="s">
        <v>33</v>
      </c>
      <c r="B33" s="8">
        <v>0</v>
      </c>
      <c r="C33" s="8">
        <v>-435.28512999999998</v>
      </c>
      <c r="D33" s="8" t="s">
        <v>53</v>
      </c>
      <c r="E33" s="8">
        <v>10.49757</v>
      </c>
      <c r="F33" s="8">
        <f t="shared" si="1"/>
        <v>-4146.5322927115512</v>
      </c>
    </row>
    <row r="34" spans="1:6" ht="15" customHeight="1">
      <c r="A34" s="5" t="s">
        <v>37</v>
      </c>
      <c r="B34" s="10">
        <f>B35+B40</f>
        <v>14167646</v>
      </c>
      <c r="C34" s="10">
        <f>C35+C40</f>
        <v>2830015.8000000003</v>
      </c>
      <c r="D34" s="10">
        <f t="shared" si="0"/>
        <v>19.975201243735199</v>
      </c>
      <c r="E34" s="10">
        <f>E35+E40</f>
        <v>2617949.8469999996</v>
      </c>
      <c r="F34" s="10">
        <f t="shared" si="1"/>
        <v>108.10045896192453</v>
      </c>
    </row>
    <row r="35" spans="1:6" ht="30" customHeight="1">
      <c r="A35" s="14" t="s">
        <v>26</v>
      </c>
      <c r="B35" s="8">
        <f>B36+B37+B38+B39</f>
        <v>14143272.300000001</v>
      </c>
      <c r="C35" s="8">
        <f>C36+C37+C38+C39</f>
        <v>2820278.1</v>
      </c>
      <c r="D35" s="8">
        <f t="shared" si="0"/>
        <v>19.940774950645615</v>
      </c>
      <c r="E35" s="8">
        <f>E36+E37+E38+E39</f>
        <v>2581685.9469999997</v>
      </c>
      <c r="F35" s="8">
        <f t="shared" si="1"/>
        <v>109.2417187023562</v>
      </c>
    </row>
    <row r="36" spans="1:6" ht="15" customHeight="1">
      <c r="A36" s="19" t="s">
        <v>27</v>
      </c>
      <c r="B36" s="8">
        <v>8245555.9000000004</v>
      </c>
      <c r="C36" s="8">
        <v>2061388.2</v>
      </c>
      <c r="D36" s="8">
        <f t="shared" si="0"/>
        <v>24.99999060099756</v>
      </c>
      <c r="E36" s="8">
        <v>2161430</v>
      </c>
      <c r="F36" s="8">
        <f t="shared" si="1"/>
        <v>95.371499423992447</v>
      </c>
    </row>
    <row r="37" spans="1:6" ht="30" customHeight="1">
      <c r="A37" s="15" t="s">
        <v>28</v>
      </c>
      <c r="B37" s="8">
        <v>4885111.2</v>
      </c>
      <c r="C37" s="8">
        <v>467946.5</v>
      </c>
      <c r="D37" s="8">
        <f t="shared" si="0"/>
        <v>9.5790347617880212</v>
      </c>
      <c r="E37" s="8">
        <v>120394.06200000001</v>
      </c>
      <c r="F37" s="8">
        <f t="shared" si="1"/>
        <v>388.67905295860851</v>
      </c>
    </row>
    <row r="38" spans="1:6" ht="15" customHeight="1">
      <c r="A38" s="19" t="s">
        <v>29</v>
      </c>
      <c r="B38" s="8">
        <v>982500.1</v>
      </c>
      <c r="C38" s="8">
        <v>289217.3</v>
      </c>
      <c r="D38" s="8">
        <f t="shared" si="0"/>
        <v>29.43687232194684</v>
      </c>
      <c r="E38" s="8">
        <v>260604.42499999999</v>
      </c>
      <c r="F38" s="8">
        <f t="shared" si="1"/>
        <v>110.97942792030489</v>
      </c>
    </row>
    <row r="39" spans="1:6" ht="15" customHeight="1">
      <c r="A39" s="19" t="s">
        <v>30</v>
      </c>
      <c r="B39" s="8">
        <v>30105.1</v>
      </c>
      <c r="C39" s="8">
        <v>1726.1</v>
      </c>
      <c r="D39" s="8">
        <f t="shared" si="0"/>
        <v>5.7335800246469866</v>
      </c>
      <c r="E39" s="8">
        <v>39257.46</v>
      </c>
      <c r="F39" s="8">
        <f t="shared" si="1"/>
        <v>4.3968713207629833</v>
      </c>
    </row>
    <row r="40" spans="1:6" ht="15" customHeight="1">
      <c r="A40" s="20" t="s">
        <v>36</v>
      </c>
      <c r="B40" s="8">
        <f>17940+6433.7</f>
        <v>24373.7</v>
      </c>
      <c r="C40" s="8">
        <f>13764.6-4026.9</f>
        <v>9737.7000000000007</v>
      </c>
      <c r="D40" s="8">
        <f t="shared" si="0"/>
        <v>39.951669217230048</v>
      </c>
      <c r="E40" s="8">
        <f>44176.7-7912.8</f>
        <v>36263.899999999994</v>
      </c>
      <c r="F40" s="8">
        <f t="shared" si="1"/>
        <v>26.852324212233107</v>
      </c>
    </row>
    <row r="41" spans="1:6">
      <c r="A41" s="22" t="s">
        <v>31</v>
      </c>
      <c r="B41" s="23">
        <f>B7+B34</f>
        <v>20594692.800000001</v>
      </c>
      <c r="C41" s="23">
        <f>C7+C34</f>
        <v>4068203.4669400002</v>
      </c>
      <c r="D41" s="10">
        <f t="shared" si="0"/>
        <v>19.753649672987596</v>
      </c>
      <c r="E41" s="23">
        <f>E7+E34</f>
        <v>3714112.2399599999</v>
      </c>
      <c r="F41" s="10">
        <f t="shared" si="1"/>
        <v>109.53367060829086</v>
      </c>
    </row>
  </sheetData>
  <mergeCells count="4">
    <mergeCell ref="A4:C4"/>
    <mergeCell ref="A1:F1"/>
    <mergeCell ref="A2:F2"/>
    <mergeCell ref="A3:F3"/>
  </mergeCells>
  <phoneticPr fontId="11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F45"/>
  <sheetViews>
    <sheetView tabSelected="1" topLeftCell="A29" zoomScaleSheetLayoutView="80" workbookViewId="0">
      <selection activeCell="E50" sqref="E50"/>
    </sheetView>
  </sheetViews>
  <sheetFormatPr defaultColWidth="18.6640625" defaultRowHeight="15.6"/>
  <cols>
    <col min="1" max="1" width="66.44140625" style="3" customWidth="1"/>
    <col min="2" max="2" width="17.6640625" style="4" customWidth="1"/>
    <col min="3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253" width="9.109375" style="1" customWidth="1"/>
    <col min="254" max="254" width="89" style="1" customWidth="1"/>
    <col min="255" max="16384" width="18.6640625" style="1"/>
  </cols>
  <sheetData>
    <row r="1" spans="1:6">
      <c r="A1" s="25" t="s">
        <v>0</v>
      </c>
      <c r="B1" s="25"/>
      <c r="C1" s="25"/>
      <c r="D1" s="25"/>
      <c r="E1" s="26"/>
      <c r="F1" s="26"/>
    </row>
    <row r="2" spans="1:6">
      <c r="A2" s="27" t="s">
        <v>46</v>
      </c>
      <c r="B2" s="27"/>
      <c r="C2" s="27"/>
      <c r="D2" s="27"/>
      <c r="E2" s="26"/>
      <c r="F2" s="26"/>
    </row>
    <row r="3" spans="1:6">
      <c r="A3" s="28" t="s">
        <v>47</v>
      </c>
      <c r="B3" s="28"/>
      <c r="C3" s="28"/>
      <c r="D3" s="28"/>
      <c r="E3" s="26"/>
      <c r="F3" s="26"/>
    </row>
    <row r="4" spans="1:6" s="2" customFormat="1" ht="15.75" hidden="1" customHeight="1">
      <c r="A4" s="24" t="s">
        <v>1</v>
      </c>
      <c r="B4" s="24"/>
      <c r="C4" s="24"/>
    </row>
    <row r="5" spans="1:6">
      <c r="A5" s="3" t="s">
        <v>7</v>
      </c>
      <c r="D5" s="4"/>
      <c r="F5" s="4" t="s">
        <v>35</v>
      </c>
    </row>
    <row r="6" spans="1:6" ht="128.25" customHeight="1">
      <c r="A6" s="11" t="s">
        <v>8</v>
      </c>
      <c r="B6" s="12" t="s">
        <v>51</v>
      </c>
      <c r="C6" s="12" t="s">
        <v>48</v>
      </c>
      <c r="D6" s="12" t="s">
        <v>49</v>
      </c>
      <c r="E6" s="12" t="s">
        <v>50</v>
      </c>
      <c r="F6" s="12" t="s">
        <v>39</v>
      </c>
    </row>
    <row r="7" spans="1:6" ht="15" customHeight="1">
      <c r="A7" s="21" t="s">
        <v>2</v>
      </c>
      <c r="B7" s="10">
        <f>B8+B11+B15+B20+B26+B29+B30+B31+B32+B33+B34+B35+B36+B37</f>
        <v>8547741.373089999</v>
      </c>
      <c r="C7" s="10">
        <f>C8+C11+C15+C20+C26+C29+C30+C31+C32+C33+C34+C35+C36+C37</f>
        <v>1716290.41977</v>
      </c>
      <c r="D7" s="10">
        <f>C7/B7*100</f>
        <v>20.078876335370019</v>
      </c>
      <c r="E7" s="10">
        <f>E8+E11+E15+E20+E26+E29+E30+E31+E32+E33+E34+E35+E36+E37</f>
        <v>1555083.0397799998</v>
      </c>
      <c r="F7" s="10">
        <f>C7/E7*100</f>
        <v>110.36648049436681</v>
      </c>
    </row>
    <row r="8" spans="1:6" ht="15" customHeight="1">
      <c r="A8" s="14" t="s">
        <v>9</v>
      </c>
      <c r="B8" s="8">
        <f>B9+B10</f>
        <v>4556440.0999999996</v>
      </c>
      <c r="C8" s="8">
        <f>C9+C10</f>
        <v>1047074.74238</v>
      </c>
      <c r="D8" s="8">
        <f t="shared" ref="D8:D45" si="0">C8/B8*100</f>
        <v>22.980105507806414</v>
      </c>
      <c r="E8" s="8">
        <f>E9+E10</f>
        <v>900483.18433000008</v>
      </c>
      <c r="F8" s="8">
        <f t="shared" ref="F8:F45" si="1">C8/E8*100</f>
        <v>116.27921105035077</v>
      </c>
    </row>
    <row r="9" spans="1:6" ht="15" customHeight="1">
      <c r="A9" s="15" t="s">
        <v>3</v>
      </c>
      <c r="B9" s="7">
        <v>1227400.3</v>
      </c>
      <c r="C9" s="8">
        <v>316177.99351</v>
      </c>
      <c r="D9" s="8">
        <f t="shared" si="0"/>
        <v>25.75997362148274</v>
      </c>
      <c r="E9" s="8">
        <v>192329.34006000002</v>
      </c>
      <c r="F9" s="8">
        <f t="shared" si="1"/>
        <v>164.39405106436882</v>
      </c>
    </row>
    <row r="10" spans="1:6" ht="15" customHeight="1">
      <c r="A10" s="15" t="s">
        <v>4</v>
      </c>
      <c r="B10" s="8">
        <v>3329039.8</v>
      </c>
      <c r="C10" s="8">
        <v>730896.74887000001</v>
      </c>
      <c r="D10" s="8">
        <f t="shared" si="0"/>
        <v>21.955182057901503</v>
      </c>
      <c r="E10" s="8">
        <v>708153.84427</v>
      </c>
      <c r="F10" s="8">
        <f t="shared" si="1"/>
        <v>103.21157680411162</v>
      </c>
    </row>
    <row r="11" spans="1:6" ht="30" customHeight="1">
      <c r="A11" s="14" t="s">
        <v>10</v>
      </c>
      <c r="B11" s="8">
        <f>B12+B13+B14</f>
        <v>914220.38309000002</v>
      </c>
      <c r="C11" s="8">
        <f>C12+C13+C14</f>
        <v>223467.23827000003</v>
      </c>
      <c r="D11" s="8">
        <f t="shared" si="0"/>
        <v>24.443475818674774</v>
      </c>
      <c r="E11" s="8">
        <f>E12+E14</f>
        <v>243788.06621999998</v>
      </c>
      <c r="F11" s="8">
        <f t="shared" si="1"/>
        <v>91.664551811300726</v>
      </c>
    </row>
    <row r="12" spans="1:6" ht="15" customHeight="1">
      <c r="A12" s="16" t="s">
        <v>5</v>
      </c>
      <c r="B12" s="7">
        <v>32613</v>
      </c>
      <c r="C12" s="8">
        <v>4913.49</v>
      </c>
      <c r="D12" s="8">
        <f t="shared" si="0"/>
        <v>15.066047281758808</v>
      </c>
      <c r="E12" s="8">
        <v>5513.7719999999999</v>
      </c>
      <c r="F12" s="8">
        <f t="shared" si="1"/>
        <v>89.113042759112986</v>
      </c>
    </row>
    <row r="13" spans="1:6" ht="15" customHeight="1">
      <c r="A13" s="16" t="s">
        <v>52</v>
      </c>
      <c r="B13" s="7">
        <v>14747</v>
      </c>
      <c r="C13" s="8">
        <v>2045.63697</v>
      </c>
      <c r="D13" s="8">
        <f t="shared" si="0"/>
        <v>13.871546551841051</v>
      </c>
      <c r="E13" s="8">
        <v>0</v>
      </c>
      <c r="F13" s="8" t="s">
        <v>53</v>
      </c>
    </row>
    <row r="14" spans="1:6" ht="15" customHeight="1">
      <c r="A14" s="16" t="s">
        <v>6</v>
      </c>
      <c r="B14" s="7">
        <v>866860.38309000002</v>
      </c>
      <c r="C14" s="8">
        <v>216508.11130000002</v>
      </c>
      <c r="D14" s="8">
        <f t="shared" si="0"/>
        <v>24.976122513320753</v>
      </c>
      <c r="E14" s="8">
        <v>238274.29421999998</v>
      </c>
      <c r="F14" s="8">
        <f t="shared" si="1"/>
        <v>90.865072965066418</v>
      </c>
    </row>
    <row r="15" spans="1:6" ht="15" customHeight="1">
      <c r="A15" s="14" t="s">
        <v>11</v>
      </c>
      <c r="B15" s="7">
        <f>B16+B17+B18+B19</f>
        <v>384089.5</v>
      </c>
      <c r="C15" s="7">
        <f>C16+C17+C18+C19</f>
        <v>74744.60646000001</v>
      </c>
      <c r="D15" s="8">
        <f t="shared" si="0"/>
        <v>19.46020561874251</v>
      </c>
      <c r="E15" s="7">
        <f>E16+E17+E18+E19</f>
        <v>79588.908049999998</v>
      </c>
      <c r="F15" s="8">
        <f t="shared" si="1"/>
        <v>93.913345830857907</v>
      </c>
    </row>
    <row r="16" spans="1:6" ht="30" customHeight="1">
      <c r="A16" s="6" t="s">
        <v>12</v>
      </c>
      <c r="B16" s="7">
        <v>270555.90000000002</v>
      </c>
      <c r="C16" s="8">
        <v>48522.37801</v>
      </c>
      <c r="D16" s="8">
        <f t="shared" si="0"/>
        <v>17.934326329605081</v>
      </c>
      <c r="E16" s="8">
        <v>54394.140869999996</v>
      </c>
      <c r="F16" s="8">
        <f t="shared" si="1"/>
        <v>89.20515561771019</v>
      </c>
    </row>
    <row r="17" spans="1:6" ht="15" customHeight="1">
      <c r="A17" s="6" t="s">
        <v>41</v>
      </c>
      <c r="B17" s="7">
        <v>91221</v>
      </c>
      <c r="C17" s="8">
        <v>16823.515660000001</v>
      </c>
      <c r="D17" s="8">
        <f t="shared" si="0"/>
        <v>18.442590697317502</v>
      </c>
      <c r="E17" s="8">
        <v>20473.537039999999</v>
      </c>
      <c r="F17" s="8">
        <f t="shared" si="1"/>
        <v>82.17200392453536</v>
      </c>
    </row>
    <row r="18" spans="1:6" ht="15" customHeight="1">
      <c r="A18" s="6" t="s">
        <v>42</v>
      </c>
      <c r="B18" s="7">
        <v>21794.6</v>
      </c>
      <c r="C18" s="8">
        <v>9268.0947899999992</v>
      </c>
      <c r="D18" s="8">
        <f t="shared" si="0"/>
        <v>42.524729933102698</v>
      </c>
      <c r="E18" s="8">
        <v>4378.7091399999999</v>
      </c>
      <c r="F18" s="8">
        <f t="shared" si="1"/>
        <v>211.66271825033803</v>
      </c>
    </row>
    <row r="19" spans="1:6" ht="30" customHeight="1">
      <c r="A19" s="6" t="s">
        <v>43</v>
      </c>
      <c r="B19" s="7">
        <v>518</v>
      </c>
      <c r="C19" s="8">
        <v>130.61799999999999</v>
      </c>
      <c r="D19" s="8">
        <f t="shared" si="0"/>
        <v>25.215830115830112</v>
      </c>
      <c r="E19" s="8">
        <v>342.52100000000002</v>
      </c>
      <c r="F19" s="8">
        <f t="shared" si="1"/>
        <v>38.134304174050641</v>
      </c>
    </row>
    <row r="20" spans="1:6" ht="15" customHeight="1">
      <c r="A20" s="14" t="s">
        <v>13</v>
      </c>
      <c r="B20" s="8">
        <f>B21+B22+B23+B24+B25</f>
        <v>1173096.95</v>
      </c>
      <c r="C20" s="8">
        <f>C21+C22+C23+C24+C25</f>
        <v>247303.72999999998</v>
      </c>
      <c r="D20" s="8">
        <f t="shared" si="0"/>
        <v>21.0812695404246</v>
      </c>
      <c r="E20" s="8">
        <f>E21+E22+E23+E24+E25</f>
        <v>211927.81722000003</v>
      </c>
      <c r="F20" s="8">
        <f t="shared" si="1"/>
        <v>116.69243483184492</v>
      </c>
    </row>
    <row r="21" spans="1:6" ht="15" customHeight="1">
      <c r="A21" s="6" t="s">
        <v>44</v>
      </c>
      <c r="B21" s="8">
        <v>29922.55</v>
      </c>
      <c r="C21" s="8">
        <v>3785.53332</v>
      </c>
      <c r="D21" s="8">
        <f t="shared" si="0"/>
        <v>12.651105336944878</v>
      </c>
      <c r="E21" s="8">
        <v>4346.0244199999997</v>
      </c>
      <c r="F21" s="8"/>
    </row>
    <row r="22" spans="1:6" ht="15" customHeight="1">
      <c r="A22" s="6" t="s">
        <v>14</v>
      </c>
      <c r="B22" s="8">
        <v>779859.1</v>
      </c>
      <c r="C22" s="8">
        <v>161550.95713</v>
      </c>
      <c r="D22" s="8">
        <f t="shared" si="0"/>
        <v>20.715403222197445</v>
      </c>
      <c r="E22" s="8">
        <v>122225.07079000001</v>
      </c>
      <c r="F22" s="8">
        <f t="shared" si="1"/>
        <v>132.17497530238083</v>
      </c>
    </row>
    <row r="23" spans="1:6" ht="15" customHeight="1">
      <c r="A23" s="6" t="s">
        <v>15</v>
      </c>
      <c r="B23" s="8">
        <v>159713.29999999999</v>
      </c>
      <c r="C23" s="8">
        <v>34258.83726</v>
      </c>
      <c r="D23" s="8">
        <f t="shared" si="0"/>
        <v>21.450209381435361</v>
      </c>
      <c r="E23" s="8">
        <v>25515.68605</v>
      </c>
      <c r="F23" s="8">
        <f t="shared" si="1"/>
        <v>134.26578925946612</v>
      </c>
    </row>
    <row r="24" spans="1:6" ht="15" customHeight="1">
      <c r="A24" s="6" t="s">
        <v>16</v>
      </c>
      <c r="B24" s="8">
        <v>756</v>
      </c>
      <c r="C24" s="8">
        <v>189</v>
      </c>
      <c r="D24" s="8">
        <f t="shared" si="0"/>
        <v>25</v>
      </c>
      <c r="E24" s="8">
        <v>98</v>
      </c>
      <c r="F24" s="8">
        <f t="shared" si="1"/>
        <v>192.85714285714286</v>
      </c>
    </row>
    <row r="25" spans="1:6" ht="15" customHeight="1">
      <c r="A25" s="6" t="s">
        <v>45</v>
      </c>
      <c r="B25" s="8">
        <v>202846</v>
      </c>
      <c r="C25" s="8">
        <v>47519.402289999998</v>
      </c>
      <c r="D25" s="8">
        <f t="shared" si="0"/>
        <v>23.426344266093487</v>
      </c>
      <c r="E25" s="8">
        <v>59743.035960000001</v>
      </c>
      <c r="F25" s="8">
        <f t="shared" si="1"/>
        <v>79.539650984285188</v>
      </c>
    </row>
    <row r="26" spans="1:6" ht="30" customHeight="1">
      <c r="A26" s="14" t="s">
        <v>17</v>
      </c>
      <c r="B26" s="8">
        <f>B27+B28</f>
        <v>41524.1</v>
      </c>
      <c r="C26" s="8">
        <f>C27+C28</f>
        <v>9525.7558399999998</v>
      </c>
      <c r="D26" s="8">
        <f t="shared" si="0"/>
        <v>22.940306568956341</v>
      </c>
      <c r="E26" s="8">
        <f>E27+E28</f>
        <v>9591.9153000000006</v>
      </c>
      <c r="F26" s="8">
        <f t="shared" si="1"/>
        <v>99.310258087871134</v>
      </c>
    </row>
    <row r="27" spans="1:6" ht="15" customHeight="1">
      <c r="A27" s="6" t="s">
        <v>18</v>
      </c>
      <c r="B27" s="8">
        <v>41160.1</v>
      </c>
      <c r="C27" s="8">
        <v>9525.5758399999995</v>
      </c>
      <c r="D27" s="8">
        <f t="shared" si="0"/>
        <v>23.142742218799274</v>
      </c>
      <c r="E27" s="8">
        <v>9591.9153000000006</v>
      </c>
      <c r="F27" s="8">
        <f t="shared" si="1"/>
        <v>99.308381507497245</v>
      </c>
    </row>
    <row r="28" spans="1:6" ht="30" customHeight="1">
      <c r="A28" s="6" t="s">
        <v>19</v>
      </c>
      <c r="B28" s="8">
        <v>364</v>
      </c>
      <c r="C28" s="8">
        <v>0.18</v>
      </c>
      <c r="D28" s="8">
        <f t="shared" si="0"/>
        <v>4.9450549450549448E-2</v>
      </c>
      <c r="E28" s="8">
        <v>0</v>
      </c>
      <c r="F28" s="8" t="s">
        <v>53</v>
      </c>
    </row>
    <row r="29" spans="1:6" ht="15" customHeight="1">
      <c r="A29" s="14" t="s">
        <v>20</v>
      </c>
      <c r="B29" s="8">
        <v>87675.7</v>
      </c>
      <c r="C29" s="8">
        <v>15805.838099999999</v>
      </c>
      <c r="D29" s="8">
        <f t="shared" si="0"/>
        <v>18.027615519465485</v>
      </c>
      <c r="E29" s="8">
        <v>15653.269839999999</v>
      </c>
      <c r="F29" s="8">
        <f t="shared" si="1"/>
        <v>100.97467341686099</v>
      </c>
    </row>
    <row r="30" spans="1:6" ht="30" customHeight="1">
      <c r="A30" s="14" t="s">
        <v>40</v>
      </c>
      <c r="B30" s="8">
        <v>0</v>
      </c>
      <c r="C30" s="8">
        <v>2.4942699999999998</v>
      </c>
      <c r="D30" s="8" t="s">
        <v>53</v>
      </c>
      <c r="E30" s="8">
        <v>-26.42353</v>
      </c>
      <c r="F30" s="8">
        <f t="shared" si="1"/>
        <v>-9.4395790418615526</v>
      </c>
    </row>
    <row r="31" spans="1:6" ht="45" customHeight="1">
      <c r="A31" s="14" t="s">
        <v>21</v>
      </c>
      <c r="B31" s="8">
        <v>117460.94</v>
      </c>
      <c r="C31" s="8">
        <v>27178.524870000001</v>
      </c>
      <c r="D31" s="8">
        <f t="shared" si="0"/>
        <v>23.138351242549227</v>
      </c>
      <c r="E31" s="8">
        <v>20983.920529999999</v>
      </c>
      <c r="F31" s="8">
        <f t="shared" si="1"/>
        <v>129.52071959643473</v>
      </c>
    </row>
    <row r="32" spans="1:6" ht="15" customHeight="1">
      <c r="A32" s="14" t="s">
        <v>22</v>
      </c>
      <c r="B32" s="8">
        <v>25244.6</v>
      </c>
      <c r="C32" s="8">
        <v>2304.61051</v>
      </c>
      <c r="D32" s="8">
        <f t="shared" si="0"/>
        <v>9.1291227034692568</v>
      </c>
      <c r="E32" s="8">
        <v>12944.07353</v>
      </c>
      <c r="F32" s="8">
        <f t="shared" si="1"/>
        <v>17.804368189493744</v>
      </c>
    </row>
    <row r="33" spans="1:6" ht="30" customHeight="1">
      <c r="A33" s="17" t="s">
        <v>32</v>
      </c>
      <c r="B33" s="7">
        <v>85644.3</v>
      </c>
      <c r="C33" s="8">
        <v>24503.341820000001</v>
      </c>
      <c r="D33" s="8">
        <f t="shared" si="0"/>
        <v>28.610592672250228</v>
      </c>
      <c r="E33" s="8">
        <v>19148.294850000002</v>
      </c>
      <c r="F33" s="8">
        <f t="shared" si="1"/>
        <v>127.96618190783708</v>
      </c>
    </row>
    <row r="34" spans="1:6" ht="30" customHeight="1">
      <c r="A34" s="18" t="s">
        <v>23</v>
      </c>
      <c r="B34" s="8">
        <v>909668.9</v>
      </c>
      <c r="C34" s="8">
        <v>5765.94182</v>
      </c>
      <c r="D34" s="8">
        <f t="shared" si="0"/>
        <v>0.63385060432427665</v>
      </c>
      <c r="E34" s="8">
        <v>4006.5333999999998</v>
      </c>
      <c r="F34" s="8">
        <f t="shared" si="1"/>
        <v>143.91348441023854</v>
      </c>
    </row>
    <row r="35" spans="1:6" ht="15" customHeight="1">
      <c r="A35" s="14" t="s">
        <v>24</v>
      </c>
      <c r="B35" s="9">
        <v>1079</v>
      </c>
      <c r="C35" s="8">
        <v>669.60385999999994</v>
      </c>
      <c r="D35" s="8">
        <f t="shared" si="0"/>
        <v>62.057818350324368</v>
      </c>
      <c r="E35" s="8">
        <v>39.759989999999995</v>
      </c>
      <c r="F35" s="8">
        <f t="shared" si="1"/>
        <v>1684.1147595862071</v>
      </c>
    </row>
    <row r="36" spans="1:6" ht="15" customHeight="1">
      <c r="A36" s="14" t="s">
        <v>25</v>
      </c>
      <c r="B36" s="8">
        <v>250910.9</v>
      </c>
      <c r="C36" s="8">
        <v>31521.328000000001</v>
      </c>
      <c r="D36" s="8">
        <f t="shared" si="0"/>
        <v>12.562757536639502</v>
      </c>
      <c r="E36" s="8">
        <v>31383.694899999999</v>
      </c>
      <c r="F36" s="8">
        <f t="shared" si="1"/>
        <v>100.43854970053256</v>
      </c>
    </row>
    <row r="37" spans="1:6" ht="15" customHeight="1">
      <c r="A37" s="13" t="s">
        <v>33</v>
      </c>
      <c r="B37" s="8">
        <v>686</v>
      </c>
      <c r="C37" s="8">
        <v>6422.6635700000006</v>
      </c>
      <c r="D37" s="8">
        <f t="shared" si="0"/>
        <v>936.24833381924213</v>
      </c>
      <c r="E37" s="8">
        <v>5570.0251500000004</v>
      </c>
      <c r="F37" s="8">
        <f t="shared" si="1"/>
        <v>115.3076224440387</v>
      </c>
    </row>
    <row r="38" spans="1:6" ht="15" customHeight="1">
      <c r="A38" s="5" t="s">
        <v>37</v>
      </c>
      <c r="B38" s="10">
        <f>B39+B44</f>
        <v>14579079.4</v>
      </c>
      <c r="C38" s="10">
        <f>C39+C44</f>
        <v>2820161.1420000005</v>
      </c>
      <c r="D38" s="10">
        <f t="shared" si="0"/>
        <v>19.343890410528942</v>
      </c>
      <c r="E38" s="10">
        <f>E39+E44</f>
        <v>2576953.9179999996</v>
      </c>
      <c r="F38" s="10">
        <f t="shared" si="1"/>
        <v>109.43777932159362</v>
      </c>
    </row>
    <row r="39" spans="1:6" ht="30" customHeight="1">
      <c r="A39" s="14" t="s">
        <v>26</v>
      </c>
      <c r="B39" s="8">
        <f>B40+B41+B42+B43</f>
        <v>14552055</v>
      </c>
      <c r="C39" s="8">
        <f>C40+C41+C42+C43</f>
        <v>2820278.1500000004</v>
      </c>
      <c r="D39" s="8">
        <f t="shared" si="0"/>
        <v>19.380617720315104</v>
      </c>
      <c r="E39" s="8">
        <f>E40+E41+E42+E43</f>
        <v>2581685.9469999997</v>
      </c>
      <c r="F39" s="8">
        <f t="shared" si="1"/>
        <v>109.24172063907511</v>
      </c>
    </row>
    <row r="40" spans="1:6" ht="15" customHeight="1">
      <c r="A40" s="19" t="s">
        <v>27</v>
      </c>
      <c r="B40" s="8">
        <v>8245555.9000000004</v>
      </c>
      <c r="C40" s="8">
        <v>2061388.2</v>
      </c>
      <c r="D40" s="8">
        <f t="shared" si="0"/>
        <v>24.99999060099756</v>
      </c>
      <c r="E40" s="8">
        <v>2161430</v>
      </c>
      <c r="F40" s="8">
        <f t="shared" si="1"/>
        <v>95.371499423992447</v>
      </c>
    </row>
    <row r="41" spans="1:6" ht="30" customHeight="1">
      <c r="A41" s="15" t="s">
        <v>28</v>
      </c>
      <c r="B41" s="8">
        <v>5292815.0999999996</v>
      </c>
      <c r="C41" s="8">
        <v>467946.53</v>
      </c>
      <c r="D41" s="8">
        <f t="shared" si="0"/>
        <v>8.8411652619416099</v>
      </c>
      <c r="E41" s="8">
        <v>120394.06200000001</v>
      </c>
      <c r="F41" s="8">
        <f t="shared" si="1"/>
        <v>388.67907787678104</v>
      </c>
    </row>
    <row r="42" spans="1:6" ht="15" customHeight="1">
      <c r="A42" s="19" t="s">
        <v>29</v>
      </c>
      <c r="B42" s="8">
        <v>982611.5</v>
      </c>
      <c r="C42" s="8">
        <v>289217.277</v>
      </c>
      <c r="D42" s="8">
        <f t="shared" si="0"/>
        <v>29.433532683059376</v>
      </c>
      <c r="E42" s="8">
        <v>260604.42499999999</v>
      </c>
      <c r="F42" s="8">
        <f t="shared" si="1"/>
        <v>110.9794190946681</v>
      </c>
    </row>
    <row r="43" spans="1:6" ht="15" customHeight="1">
      <c r="A43" s="19" t="s">
        <v>30</v>
      </c>
      <c r="B43" s="8">
        <v>31072.5</v>
      </c>
      <c r="C43" s="8">
        <v>1726.143</v>
      </c>
      <c r="D43" s="8">
        <f t="shared" si="0"/>
        <v>5.5552111996138063</v>
      </c>
      <c r="E43" s="8">
        <v>39257.46</v>
      </c>
      <c r="F43" s="8">
        <f t="shared" si="1"/>
        <v>4.396980854084803</v>
      </c>
    </row>
    <row r="44" spans="1:6" ht="15" customHeight="1">
      <c r="A44" s="20" t="s">
        <v>36</v>
      </c>
      <c r="B44" s="8">
        <f>17940+772.6+1878.1+6433.7</f>
        <v>27024.399999999998</v>
      </c>
      <c r="C44" s="8">
        <f>3323.346+586.51-4026.864</f>
        <v>-117.00800000000027</v>
      </c>
      <c r="D44" s="8">
        <f t="shared" si="0"/>
        <v>-0.43297168484776821</v>
      </c>
      <c r="E44" s="8">
        <f>3148.314+32.47-7912.813</f>
        <v>-4732.0290000000005</v>
      </c>
      <c r="F44" s="8">
        <f t="shared" si="1"/>
        <v>2.4726813804395587</v>
      </c>
    </row>
    <row r="45" spans="1:6">
      <c r="A45" s="22" t="s">
        <v>31</v>
      </c>
      <c r="B45" s="23">
        <f>B7+B38</f>
        <v>23126820.773089997</v>
      </c>
      <c r="C45" s="23">
        <f>C7+C38</f>
        <v>4536451.5617700005</v>
      </c>
      <c r="D45" s="10">
        <f t="shared" si="0"/>
        <v>19.61554338263625</v>
      </c>
      <c r="E45" s="23">
        <f>E7+E38</f>
        <v>4132036.9577799994</v>
      </c>
      <c r="F45" s="10">
        <f t="shared" si="1"/>
        <v>109.78729396958926</v>
      </c>
    </row>
  </sheetData>
  <mergeCells count="4">
    <mergeCell ref="A1:F1"/>
    <mergeCell ref="A2:F2"/>
    <mergeCell ref="A3:F3"/>
    <mergeCell ref="A4:C4"/>
  </mergeCells>
  <phoneticPr fontId="11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2017-06-05T07:54:42Z</dcterms:modified>
</cp:coreProperties>
</file>