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Консолидированный!$A$1:$G$85</definedName>
    <definedName name="_xlnm.Print_Area" localSheetId="0">Республиканский!$A$1:$G$85</definedName>
  </definedNames>
  <calcPr calcId="114210" fullCalcOnLoad="1"/>
</workbook>
</file>

<file path=xl/calcChain.xml><?xml version="1.0" encoding="utf-8"?>
<calcChain xmlns="http://schemas.openxmlformats.org/spreadsheetml/2006/main">
  <c r="E22" i="11"/>
  <c r="C85" i="4"/>
  <c r="C84"/>
  <c r="C81"/>
  <c r="C79"/>
  <c r="C60"/>
  <c r="C39"/>
  <c r="C11"/>
  <c r="C8"/>
  <c r="C18"/>
  <c r="C21"/>
  <c r="C27"/>
  <c r="C37"/>
  <c r="C42"/>
  <c r="C45"/>
  <c r="C54"/>
  <c r="C58"/>
  <c r="C65"/>
  <c r="C71"/>
  <c r="C76"/>
  <c r="C80"/>
  <c r="D8"/>
  <c r="D18"/>
  <c r="D21"/>
  <c r="D27"/>
  <c r="D37"/>
  <c r="D42"/>
  <c r="D45"/>
  <c r="D54"/>
  <c r="D58"/>
  <c r="D65"/>
  <c r="D71"/>
  <c r="D76"/>
  <c r="D80"/>
  <c r="D82"/>
  <c r="F8" i="11"/>
  <c r="F18"/>
  <c r="F21"/>
  <c r="F27"/>
  <c r="F37"/>
  <c r="F42"/>
  <c r="F45"/>
  <c r="F54"/>
  <c r="F58"/>
  <c r="F65"/>
  <c r="F71"/>
  <c r="F76"/>
  <c r="F80"/>
  <c r="F82"/>
  <c r="F82" i="4"/>
  <c r="F80"/>
  <c r="F76"/>
  <c r="F71"/>
  <c r="F65"/>
  <c r="F58"/>
  <c r="F54"/>
  <c r="F45"/>
  <c r="F42"/>
  <c r="F37"/>
  <c r="F27"/>
  <c r="F21"/>
  <c r="F18"/>
  <c r="F8"/>
  <c r="F7"/>
  <c r="E29"/>
  <c r="G64"/>
  <c r="E57"/>
  <c r="E63"/>
  <c r="E64"/>
  <c r="E26"/>
  <c r="E18"/>
  <c r="E21"/>
  <c r="E42"/>
  <c r="E54"/>
  <c r="E58"/>
  <c r="E65"/>
  <c r="E80"/>
  <c r="C82"/>
  <c r="E82"/>
  <c r="G9" i="11"/>
  <c r="G10"/>
  <c r="G11"/>
  <c r="G12"/>
  <c r="G13"/>
  <c r="G14"/>
  <c r="G15"/>
  <c r="G16"/>
  <c r="G17"/>
  <c r="D18"/>
  <c r="G18"/>
  <c r="E85"/>
  <c r="E84"/>
  <c r="D82"/>
  <c r="C82"/>
  <c r="E82"/>
  <c r="G81"/>
  <c r="E81"/>
  <c r="D80"/>
  <c r="C80"/>
  <c r="G79"/>
  <c r="E79"/>
  <c r="G78"/>
  <c r="E78"/>
  <c r="G77"/>
  <c r="E77"/>
  <c r="D76"/>
  <c r="C76"/>
  <c r="G75"/>
  <c r="E75"/>
  <c r="G74"/>
  <c r="E74"/>
  <c r="G73"/>
  <c r="E73"/>
  <c r="G72"/>
  <c r="E72"/>
  <c r="D71"/>
  <c r="C71"/>
  <c r="G70"/>
  <c r="E70"/>
  <c r="G69"/>
  <c r="E69"/>
  <c r="G68"/>
  <c r="E68"/>
  <c r="G67"/>
  <c r="E67"/>
  <c r="G66"/>
  <c r="E66"/>
  <c r="D65"/>
  <c r="C65"/>
  <c r="G64"/>
  <c r="E64"/>
  <c r="G63"/>
  <c r="E63"/>
  <c r="G62"/>
  <c r="G61"/>
  <c r="E61"/>
  <c r="G60"/>
  <c r="E60"/>
  <c r="G59"/>
  <c r="E59"/>
  <c r="D58"/>
  <c r="C58"/>
  <c r="G57"/>
  <c r="E57"/>
  <c r="G56"/>
  <c r="E56"/>
  <c r="G55"/>
  <c r="E55"/>
  <c r="D54"/>
  <c r="C54"/>
  <c r="G53"/>
  <c r="E53"/>
  <c r="G52"/>
  <c r="E52"/>
  <c r="G51"/>
  <c r="E51"/>
  <c r="G50"/>
  <c r="E50"/>
  <c r="G49"/>
  <c r="E49"/>
  <c r="E48"/>
  <c r="G47"/>
  <c r="E47"/>
  <c r="G46"/>
  <c r="E46"/>
  <c r="D45"/>
  <c r="C45"/>
  <c r="G44"/>
  <c r="E44"/>
  <c r="G43"/>
  <c r="E43"/>
  <c r="D42"/>
  <c r="C42"/>
  <c r="G41"/>
  <c r="E41"/>
  <c r="G40"/>
  <c r="E40"/>
  <c r="G39"/>
  <c r="E39"/>
  <c r="G38"/>
  <c r="E38"/>
  <c r="D37"/>
  <c r="G37"/>
  <c r="C37"/>
  <c r="C8"/>
  <c r="C18"/>
  <c r="E18"/>
  <c r="C21"/>
  <c r="C27"/>
  <c r="G36"/>
  <c r="E36"/>
  <c r="G35"/>
  <c r="E35"/>
  <c r="G34"/>
  <c r="E34"/>
  <c r="G33"/>
  <c r="E33"/>
  <c r="G32"/>
  <c r="E32"/>
  <c r="G31"/>
  <c r="E31"/>
  <c r="G30"/>
  <c r="E30"/>
  <c r="E29"/>
  <c r="G28"/>
  <c r="E28"/>
  <c r="D27"/>
  <c r="G26"/>
  <c r="E26"/>
  <c r="G25"/>
  <c r="E25"/>
  <c r="G24"/>
  <c r="E24"/>
  <c r="G23"/>
  <c r="E23"/>
  <c r="G22"/>
  <c r="D21"/>
  <c r="G20"/>
  <c r="E20"/>
  <c r="G19"/>
  <c r="E19"/>
  <c r="E17"/>
  <c r="E16"/>
  <c r="E15"/>
  <c r="E14"/>
  <c r="E13"/>
  <c r="E12"/>
  <c r="E11"/>
  <c r="E10"/>
  <c r="E9"/>
  <c r="D8"/>
  <c r="G8" i="4"/>
  <c r="G9"/>
  <c r="G10"/>
  <c r="G11"/>
  <c r="G12"/>
  <c r="G13"/>
  <c r="G14"/>
  <c r="G15"/>
  <c r="G17"/>
  <c r="G18"/>
  <c r="G19"/>
  <c r="G20"/>
  <c r="G23"/>
  <c r="G24"/>
  <c r="G26"/>
  <c r="G28"/>
  <c r="G30"/>
  <c r="G31"/>
  <c r="G32"/>
  <c r="G33"/>
  <c r="G34"/>
  <c r="G35"/>
  <c r="G36"/>
  <c r="G38"/>
  <c r="G39"/>
  <c r="G41"/>
  <c r="G42"/>
  <c r="G43"/>
  <c r="G44"/>
  <c r="G46"/>
  <c r="G47"/>
  <c r="G49"/>
  <c r="G50"/>
  <c r="G51"/>
  <c r="G52"/>
  <c r="G53"/>
  <c r="G54"/>
  <c r="G55"/>
  <c r="G57"/>
  <c r="G58"/>
  <c r="G59"/>
  <c r="G60"/>
  <c r="G61"/>
  <c r="G63"/>
  <c r="G65"/>
  <c r="G66"/>
  <c r="G67"/>
  <c r="G68"/>
  <c r="G69"/>
  <c r="G70"/>
  <c r="G72"/>
  <c r="G73"/>
  <c r="G74"/>
  <c r="G75"/>
  <c r="E76"/>
  <c r="G76"/>
  <c r="G77"/>
  <c r="G78"/>
  <c r="G79"/>
  <c r="G80"/>
  <c r="G81"/>
  <c r="G82"/>
  <c r="G83"/>
  <c r="G84"/>
  <c r="G85"/>
  <c r="E9"/>
  <c r="E10"/>
  <c r="E11"/>
  <c r="E12"/>
  <c r="E13"/>
  <c r="E14"/>
  <c r="E15"/>
  <c r="E16"/>
  <c r="E17"/>
  <c r="E19"/>
  <c r="E20"/>
  <c r="E23"/>
  <c r="E24"/>
  <c r="E27"/>
  <c r="E28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5"/>
  <c r="E59"/>
  <c r="E60"/>
  <c r="E61"/>
  <c r="E66"/>
  <c r="E67"/>
  <c r="E68"/>
  <c r="E69"/>
  <c r="E70"/>
  <c r="E71"/>
  <c r="E72"/>
  <c r="E73"/>
  <c r="E74"/>
  <c r="E75"/>
  <c r="E77"/>
  <c r="E78"/>
  <c r="E79"/>
  <c r="E81"/>
  <c r="E83"/>
  <c r="E84"/>
  <c r="E85"/>
  <c r="E54" i="11"/>
  <c r="E76"/>
  <c r="E65"/>
  <c r="E37"/>
  <c r="D7"/>
  <c r="C7"/>
  <c r="C7" i="4"/>
  <c r="E8"/>
  <c r="G80" i="11"/>
  <c r="G76"/>
  <c r="G71"/>
  <c r="G65"/>
  <c r="G58"/>
  <c r="G54"/>
  <c r="F7"/>
  <c r="G45"/>
  <c r="G42"/>
  <c r="G27"/>
  <c r="G21"/>
  <c r="G8"/>
  <c r="E71"/>
  <c r="E58"/>
  <c r="E45"/>
  <c r="E42"/>
  <c r="E27"/>
  <c r="E21"/>
  <c r="E8"/>
  <c r="G71" i="4"/>
  <c r="G45"/>
  <c r="G37"/>
  <c r="G27"/>
  <c r="D7"/>
  <c r="G21"/>
  <c r="E80" i="11"/>
  <c r="E7"/>
  <c r="G7"/>
  <c r="E7" i="4"/>
  <c r="G7"/>
</calcChain>
</file>

<file path=xl/sharedStrings.xml><?xml version="1.0" encoding="utf-8"?>
<sst xmlns="http://schemas.openxmlformats.org/spreadsheetml/2006/main" count="340" uniqueCount="173">
  <si>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</si>
  <si>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</si>
  <si>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</si>
  <si>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</si>
  <si>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</si>
  <si>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</si>
  <si>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</si>
  <si>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</si>
  <si>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</si>
  <si>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</si>
  <si>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</si>
  <si>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</si>
  <si>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</si>
  <si>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</si>
  <si>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</si>
  <si>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</si>
  <si>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</si>
  <si>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</si>
  <si>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</si>
  <si>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</si>
  <si>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</si>
  <si>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</si>
  <si>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</si>
  <si>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</si>
  <si>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</si>
  <si>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</si>
  <si>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</si>
  <si>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</si>
  <si>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</si>
  <si>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</si>
  <si>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</si>
  <si>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</si>
  <si>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</si>
  <si>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</si>
  <si>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</si>
  <si>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</si>
  <si>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</si>
  <si>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</si>
  <si>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</si>
  <si>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</si>
  <si>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</si>
  <si>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</si>
  <si>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</si>
  <si>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</si>
  <si>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</si>
  <si>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</si>
  <si>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</si>
  <si>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</si>
  <si>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</si>
  <si>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</si>
  <si>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</si>
  <si>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</si>
  <si>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</si>
  <si>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</si>
  <si>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</si>
  <si>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</si>
  <si>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</si>
  <si>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</si>
  <si>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</si>
  <si>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</si>
  <si>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</si>
  <si>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</si>
  <si>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</si>
  <si>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её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</si>
  <si>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</si>
  <si>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</si>
  <si>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</si>
  <si>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</si>
  <si>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</si>
  <si>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</si>
  <si>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</si>
  <si>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</si>
  <si>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</si>
  <si>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</si>
  <si>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</si>
  <si>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</si>
  <si>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</si>
  <si>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</si>
  <si>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</si>
  <si>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</si>
  <si>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</si>
  <si>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</si>
  <si>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</si>
  <si>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</si>
  <si>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</si>
  <si>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</si>
  <si>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</si>
  <si>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</si>
  <si>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</si>
  <si>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</si>
  <si>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</si>
  <si>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</si>
  <si>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</si>
  <si>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</si>
  <si>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</si>
  <si>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</si>
  <si>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</si>
  <si>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</si>
  <si>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</si>
  <si>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</si>
  <si>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</si>
  <si>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</si>
  <si>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</si>
  <si>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</si>
  <si>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</si>
  <si>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</si>
  <si>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</si>
  <si>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</si>
  <si>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</si>
  <si>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</si>
  <si>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</si>
  <si>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</si>
  <si>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</si>
  <si>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</si>
  <si>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</si>
  <si>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</si>
  <si>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</si>
  <si>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</si>
  <si>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</si>
  <si>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</si>
  <si>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</si>
  <si>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</si>
  <si>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</si>
  <si>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</si>
  <si>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</si>
  <si>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</si>
  <si>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</si>
  <si>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</si>
  <si>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</si>
  <si>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</si>
  <si>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</si>
  <si>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</si>
  <si>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</si>
  <si>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</si>
  <si>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</si>
  <si>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</si>
  <si>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</si>
  <si>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</si>
  <si>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</si>
  <si>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</si>
  <si>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</si>
  <si>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</si>
  <si>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</si>
  <si>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</si>
  <si>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</si>
  <si>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</si>
  <si>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</si>
  <si>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</si>
  <si>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</si>
  <si>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</si>
  <si>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</si>
  <si>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</si>
  <si>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</si>
  <si>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</si>
  <si>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</si>
  <si>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</si>
  <si>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</si>
  <si>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</si>
  <si>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</si>
  <si>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</si>
  <si>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</si>
  <si>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</si>
  <si>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</si>
  <si>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</si>
  <si>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</si>
  <si>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</si>
  <si>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>по разделам и подразделам классификации расходов бюджетов за 9 мес. 2017 года</t>
  </si>
  <si>
    <t>Фактически исполнено за 9 мес. 2017 года</t>
  </si>
  <si>
    <t>% исполнение годового плана за 9 мес. 2017 г.</t>
  </si>
  <si>
    <t>Фактически исполнено за 9 мес. 2016 года</t>
  </si>
  <si>
    <t>% исполнение годового плана за 9 мес.2017 г.</t>
  </si>
  <si>
    <t>План на 2017 год по состоянию на 01.10.2017 г. по Отчету об исполнении консолидированного бюджета по форме № 0503317</t>
  </si>
  <si>
    <t>План на 2017 год по Закону Карачаево-Черкесской Республики от 23.12.2016 № 92-РЗ в ред. от 01.08.2017 г. № 35-РЗ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</si>
</sst>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9" fillId="0" borderId="0" xfId="0" applyFont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G85"/>
  <sheetViews>
    <sheetView tabSelected="1" zoomScaleSheetLayoutView="80" workbookViewId="0">
      <selection activeCell="J10" sqref="J10"/>
    </sheetView>
  </sheetViews>
  <sheetFormatPr defaultColWidth="18.6640625" defaultRowHeight="15.6"/>
  <cols>
    <col min="1" max="1" width="61.44140625" style="3" customWidth="1"/>
    <col min="2" max="2" width="10.109375" style="3" customWidth="1"/>
    <col min="3" max="4" width="14.6640625" style="4" customWidth="1"/>
    <col min="5" max="5" width="14.6640625" style="1" customWidth="1"/>
    <col min="6" max="6" width="14.5546875" style="14" customWidth="1"/>
    <col min="7" max="7" width="14.6640625" style="14" customWidth="1"/>
    <col min="8" max="253" width="9.109375" style="1" customWidth="1"/>
    <col min="254" max="254" width="89" style="1" customWidth="1"/>
    <col min="255" max="16384" width="18.6640625" style="1"/>
  </cols>
  <sheetData>
    <row r="1" spans="1:7">
      <c r="A1" s="34" t="s">
        <v>0</v>
      </c>
      <c r="B1" s="34"/>
      <c r="C1" s="34"/>
      <c r="D1" s="34"/>
      <c r="E1" s="34"/>
      <c r="F1" s="35"/>
      <c r="G1" s="35"/>
    </row>
    <row r="2" spans="1:7">
      <c r="A2" s="36" t="s">
        <v>6</v>
      </c>
      <c r="B2" s="36"/>
      <c r="C2" s="36"/>
      <c r="D2" s="36"/>
      <c r="E2" s="36"/>
      <c r="F2" s="35"/>
      <c r="G2" s="35"/>
    </row>
    <row r="3" spans="1:7">
      <c r="A3" s="37" t="s">
        <v>166</v>
      </c>
      <c r="B3" s="37"/>
      <c r="C3" s="37"/>
      <c r="D3" s="37"/>
      <c r="E3" s="37"/>
      <c r="F3" s="35"/>
      <c r="G3" s="35"/>
    </row>
    <row r="4" spans="1:7" s="2" customFormat="1" ht="15.75" hidden="1" customHeight="1">
      <c r="A4" s="33" t="s">
        <v>1</v>
      </c>
      <c r="B4" s="33"/>
      <c r="C4" s="33"/>
      <c r="D4" s="33"/>
      <c r="E4" s="1"/>
      <c r="F4" s="14"/>
      <c r="G4" s="14"/>
    </row>
    <row r="5" spans="1:7">
      <c r="A5" s="3" t="s">
        <v>2</v>
      </c>
      <c r="E5" s="4"/>
      <c r="G5" s="4" t="s">
        <v>4</v>
      </c>
    </row>
    <row r="6" spans="1:7" ht="128.25" customHeight="1">
      <c r="A6" s="5" t="s">
        <v>3</v>
      </c>
      <c r="B6" s="7" t="s">
        <v>86</v>
      </c>
      <c r="C6" s="6" t="s">
        <v>172</v>
      </c>
      <c r="D6" s="6" t="s">
        <v>167</v>
      </c>
      <c r="E6" s="13" t="s">
        <v>168</v>
      </c>
      <c r="F6" s="13" t="s">
        <v>169</v>
      </c>
      <c r="G6" s="13" t="s">
        <v>5</v>
      </c>
    </row>
    <row r="7" spans="1:7">
      <c r="A7" s="8" t="s">
        <v>7</v>
      </c>
      <c r="B7" s="9"/>
      <c r="C7" s="19">
        <f>C8+C18+C21+C27+C37+C42+C45+C54+C58+C65+C71+C76+C80+C82</f>
        <v>21693851.299999997</v>
      </c>
      <c r="D7" s="19">
        <f>D8+D18+D21+D27+D37+D42+D45+D54+D58+D65+D71+D76+D80+D82</f>
        <v>15431211.300000004</v>
      </c>
      <c r="E7" s="19">
        <f>D7/C7*100</f>
        <v>71.131728002579266</v>
      </c>
      <c r="F7" s="19">
        <f>F8+F18+F21+F27+F37+F42+F45+F54+F58+F65+F71+F76+F80+F82</f>
        <v>14304733.300000003</v>
      </c>
      <c r="G7" s="25">
        <f>D7/F7*100</f>
        <v>107.87486195216238</v>
      </c>
    </row>
    <row r="8" spans="1:7" s="12" customFormat="1">
      <c r="A8" s="8" t="s">
        <v>8</v>
      </c>
      <c r="B8" s="9" t="s">
        <v>87</v>
      </c>
      <c r="C8" s="19">
        <f>SUM(C9:C17)</f>
        <v>986987.5</v>
      </c>
      <c r="D8" s="20">
        <f>SUM(D9:D17)</f>
        <v>644950</v>
      </c>
      <c r="E8" s="19">
        <f t="shared" ref="E8:E71" si="0">D8/C8*100</f>
        <v>65.34530579161337</v>
      </c>
      <c r="F8" s="20">
        <f>SUM(F9:F17)</f>
        <v>549185.30000000005</v>
      </c>
      <c r="G8" s="25">
        <f t="shared" ref="G8:G71" si="1">D8/F8*100</f>
        <v>117.43759346799705</v>
      </c>
    </row>
    <row r="9" spans="1:7" ht="27.6">
      <c r="A9" s="10" t="s">
        <v>9</v>
      </c>
      <c r="B9" s="11" t="s">
        <v>88</v>
      </c>
      <c r="C9" s="28">
        <v>1955.5</v>
      </c>
      <c r="D9" s="27">
        <v>1200.3</v>
      </c>
      <c r="E9" s="22">
        <f t="shared" si="0"/>
        <v>61.380721043211452</v>
      </c>
      <c r="F9" s="23">
        <v>665.7</v>
      </c>
      <c r="G9" s="26">
        <f t="shared" si="1"/>
        <v>180.30644434429922</v>
      </c>
    </row>
    <row r="10" spans="1:7" ht="41.4">
      <c r="A10" s="10" t="s">
        <v>10</v>
      </c>
      <c r="B10" s="11" t="s">
        <v>89</v>
      </c>
      <c r="C10" s="28">
        <v>103540.6</v>
      </c>
      <c r="D10" s="27">
        <v>83816.7</v>
      </c>
      <c r="E10" s="22">
        <f t="shared" si="0"/>
        <v>80.950564319696809</v>
      </c>
      <c r="F10" s="23">
        <v>72941</v>
      </c>
      <c r="G10" s="26">
        <f t="shared" si="1"/>
        <v>114.91026994420149</v>
      </c>
    </row>
    <row r="11" spans="1:7" ht="41.4">
      <c r="A11" s="10" t="s">
        <v>11</v>
      </c>
      <c r="B11" s="11" t="s">
        <v>90</v>
      </c>
      <c r="C11" s="28">
        <f>147591.8+2000</f>
        <v>149591.79999999999</v>
      </c>
      <c r="D11" s="27">
        <v>111277.6</v>
      </c>
      <c r="E11" s="22">
        <f t="shared" si="0"/>
        <v>74.387499849590696</v>
      </c>
      <c r="F11" s="23">
        <v>89971.5</v>
      </c>
      <c r="G11" s="26">
        <f t="shared" si="1"/>
        <v>123.68094340985758</v>
      </c>
    </row>
    <row r="12" spans="1:7">
      <c r="A12" s="10" t="s">
        <v>12</v>
      </c>
      <c r="B12" s="11" t="s">
        <v>91</v>
      </c>
      <c r="C12" s="28">
        <v>44754.9</v>
      </c>
      <c r="D12" s="27">
        <v>28744.2</v>
      </c>
      <c r="E12" s="22">
        <f t="shared" si="0"/>
        <v>64.225816614493596</v>
      </c>
      <c r="F12" s="23">
        <v>27446.3</v>
      </c>
      <c r="G12" s="26">
        <f t="shared" si="1"/>
        <v>104.72887055814446</v>
      </c>
    </row>
    <row r="13" spans="1:7" ht="27.6">
      <c r="A13" s="10" t="s">
        <v>13</v>
      </c>
      <c r="B13" s="11" t="s">
        <v>92</v>
      </c>
      <c r="C13" s="28">
        <v>74446.5</v>
      </c>
      <c r="D13" s="27">
        <v>47559.6</v>
      </c>
      <c r="E13" s="22">
        <f t="shared" si="0"/>
        <v>63.884265882210713</v>
      </c>
      <c r="F13" s="23">
        <v>45538.8</v>
      </c>
      <c r="G13" s="26">
        <f t="shared" si="1"/>
        <v>104.43753458589158</v>
      </c>
    </row>
    <row r="14" spans="1:7">
      <c r="A14" s="10" t="s">
        <v>14</v>
      </c>
      <c r="B14" s="11" t="s">
        <v>93</v>
      </c>
      <c r="C14" s="28">
        <v>22487.4</v>
      </c>
      <c r="D14" s="27">
        <v>15935.7</v>
      </c>
      <c r="E14" s="22">
        <f t="shared" si="0"/>
        <v>70.865017743269561</v>
      </c>
      <c r="F14" s="23">
        <v>13243.5</v>
      </c>
      <c r="G14" s="26">
        <f t="shared" si="1"/>
        <v>120.32846301959452</v>
      </c>
    </row>
    <row r="15" spans="1:7">
      <c r="A15" s="10" t="s">
        <v>15</v>
      </c>
      <c r="B15" s="11" t="s">
        <v>94</v>
      </c>
      <c r="C15" s="28">
        <v>28158.799999999999</v>
      </c>
      <c r="D15" s="27">
        <v>21629.599999999999</v>
      </c>
      <c r="E15" s="22">
        <f t="shared" si="0"/>
        <v>76.812932369277092</v>
      </c>
      <c r="F15" s="23">
        <v>19267.3</v>
      </c>
      <c r="G15" s="26">
        <f t="shared" si="1"/>
        <v>112.2606696319671</v>
      </c>
    </row>
    <row r="16" spans="1:7">
      <c r="A16" s="10" t="s">
        <v>16</v>
      </c>
      <c r="B16" s="11" t="s">
        <v>95</v>
      </c>
      <c r="C16" s="28">
        <v>7024.1</v>
      </c>
      <c r="D16" s="27">
        <v>0</v>
      </c>
      <c r="E16" s="22">
        <f t="shared" si="0"/>
        <v>0</v>
      </c>
      <c r="F16" s="23">
        <v>0</v>
      </c>
      <c r="G16" s="26">
        <v>0</v>
      </c>
    </row>
    <row r="17" spans="1:7">
      <c r="A17" s="10" t="s">
        <v>17</v>
      </c>
      <c r="B17" s="11" t="s">
        <v>96</v>
      </c>
      <c r="C17" s="28">
        <v>555027.9</v>
      </c>
      <c r="D17" s="27">
        <v>334786.3</v>
      </c>
      <c r="E17" s="22">
        <f t="shared" si="0"/>
        <v>60.318823612290473</v>
      </c>
      <c r="F17" s="23">
        <v>280111.2</v>
      </c>
      <c r="G17" s="26">
        <f t="shared" si="1"/>
        <v>119.51906956951382</v>
      </c>
    </row>
    <row r="18" spans="1:7" s="12" customFormat="1">
      <c r="A18" s="8" t="s">
        <v>18</v>
      </c>
      <c r="B18" s="9" t="s">
        <v>97</v>
      </c>
      <c r="C18" s="19">
        <f>SUM(C19:C20)</f>
        <v>9537.1</v>
      </c>
      <c r="D18" s="20">
        <f>D19+D20</f>
        <v>7120.8</v>
      </c>
      <c r="E18" s="19">
        <f t="shared" si="0"/>
        <v>74.664206100386906</v>
      </c>
      <c r="F18" s="19">
        <f>SUM(F19:F20)</f>
        <v>7192.3</v>
      </c>
      <c r="G18" s="25">
        <f t="shared" si="1"/>
        <v>99.005881289712605</v>
      </c>
    </row>
    <row r="19" spans="1:7">
      <c r="A19" s="10" t="s">
        <v>19</v>
      </c>
      <c r="B19" s="11" t="s">
        <v>98</v>
      </c>
      <c r="C19" s="28">
        <v>9494.4</v>
      </c>
      <c r="D19" s="27">
        <v>7120.8</v>
      </c>
      <c r="E19" s="22">
        <f t="shared" si="0"/>
        <v>75</v>
      </c>
      <c r="F19" s="23">
        <v>7150.6</v>
      </c>
      <c r="G19" s="26">
        <f t="shared" si="1"/>
        <v>99.583251755097464</v>
      </c>
    </row>
    <row r="20" spans="1:7">
      <c r="A20" s="10" t="s">
        <v>20</v>
      </c>
      <c r="B20" s="11" t="s">
        <v>99</v>
      </c>
      <c r="C20" s="28">
        <v>42.7</v>
      </c>
      <c r="D20" s="27">
        <v>0</v>
      </c>
      <c r="E20" s="22">
        <f t="shared" si="0"/>
        <v>0</v>
      </c>
      <c r="F20" s="23">
        <v>41.7</v>
      </c>
      <c r="G20" s="26">
        <f t="shared" si="1"/>
        <v>0</v>
      </c>
    </row>
    <row r="21" spans="1:7" s="12" customFormat="1" ht="27.6">
      <c r="A21" s="8" t="s">
        <v>21</v>
      </c>
      <c r="B21" s="9" t="s">
        <v>100</v>
      </c>
      <c r="C21" s="19">
        <f>SUM(C22:C26)</f>
        <v>194048</v>
      </c>
      <c r="D21" s="19">
        <f>SUM(D22:D26)</f>
        <v>121636</v>
      </c>
      <c r="E21" s="19">
        <f t="shared" si="0"/>
        <v>62.683459762532976</v>
      </c>
      <c r="F21" s="19">
        <f>SUM(F22:F26)</f>
        <v>39726.399999999994</v>
      </c>
      <c r="G21" s="25">
        <f t="shared" si="1"/>
        <v>306.18430061621495</v>
      </c>
    </row>
    <row r="22" spans="1:7">
      <c r="A22" s="10" t="s">
        <v>22</v>
      </c>
      <c r="B22" s="11" t="s">
        <v>101</v>
      </c>
      <c r="C22" s="26">
        <v>0</v>
      </c>
      <c r="D22" s="23">
        <v>0</v>
      </c>
      <c r="E22" s="22">
        <v>0</v>
      </c>
      <c r="F22" s="21">
        <v>0</v>
      </c>
      <c r="G22" s="26">
        <v>0</v>
      </c>
    </row>
    <row r="23" spans="1:7">
      <c r="A23" s="10" t="s">
        <v>23</v>
      </c>
      <c r="B23" s="11" t="s">
        <v>102</v>
      </c>
      <c r="C23" s="28">
        <v>25734.400000000001</v>
      </c>
      <c r="D23" s="27">
        <v>17136.400000000001</v>
      </c>
      <c r="E23" s="22">
        <f t="shared" si="0"/>
        <v>66.589467794081088</v>
      </c>
      <c r="F23" s="23">
        <v>13619.2</v>
      </c>
      <c r="G23" s="26">
        <f t="shared" si="1"/>
        <v>125.82530545112782</v>
      </c>
    </row>
    <row r="24" spans="1:7" ht="27.6">
      <c r="A24" s="10" t="s">
        <v>24</v>
      </c>
      <c r="B24" s="11" t="s">
        <v>103</v>
      </c>
      <c r="C24" s="28">
        <v>38561.699999999997</v>
      </c>
      <c r="D24" s="27">
        <v>27508.799999999999</v>
      </c>
      <c r="E24" s="22">
        <f t="shared" si="0"/>
        <v>71.337103913987193</v>
      </c>
      <c r="F24" s="23">
        <v>24568.5</v>
      </c>
      <c r="G24" s="26">
        <f t="shared" si="1"/>
        <v>111.96776359973136</v>
      </c>
    </row>
    <row r="25" spans="1:7">
      <c r="A25" s="10" t="s">
        <v>25</v>
      </c>
      <c r="B25" s="11" t="s">
        <v>104</v>
      </c>
      <c r="C25" s="28">
        <v>0</v>
      </c>
      <c r="D25" s="27">
        <v>0</v>
      </c>
      <c r="E25" s="22">
        <v>0</v>
      </c>
      <c r="F25" s="23">
        <v>0</v>
      </c>
      <c r="G25" s="26">
        <v>0</v>
      </c>
    </row>
    <row r="26" spans="1:7" ht="27.6">
      <c r="A26" s="10" t="s">
        <v>26</v>
      </c>
      <c r="B26" s="11" t="s">
        <v>105</v>
      </c>
      <c r="C26" s="28">
        <v>129751.9</v>
      </c>
      <c r="D26" s="27">
        <v>76990.8</v>
      </c>
      <c r="E26" s="22">
        <f>D26/C27*100</f>
        <v>1.9300406515131849</v>
      </c>
      <c r="F26" s="23">
        <v>1538.7</v>
      </c>
      <c r="G26" s="26">
        <f t="shared" si="1"/>
        <v>5003.6264379021259</v>
      </c>
    </row>
    <row r="27" spans="1:7" s="12" customFormat="1">
      <c r="A27" s="8" t="s">
        <v>27</v>
      </c>
      <c r="B27" s="9" t="s">
        <v>106</v>
      </c>
      <c r="C27" s="19">
        <f>SUM(C28:C36)</f>
        <v>3989076.6</v>
      </c>
      <c r="D27" s="20">
        <f>SUM(D28:D36)</f>
        <v>2995573.1</v>
      </c>
      <c r="E27" s="19">
        <f t="shared" si="0"/>
        <v>75.094399039617343</v>
      </c>
      <c r="F27" s="19">
        <f>SUM(F28:F36)</f>
        <v>2389817.1</v>
      </c>
      <c r="G27" s="25">
        <f t="shared" si="1"/>
        <v>125.34737909440852</v>
      </c>
    </row>
    <row r="28" spans="1:7">
      <c r="A28" s="10" t="s">
        <v>28</v>
      </c>
      <c r="B28" s="11" t="s">
        <v>107</v>
      </c>
      <c r="C28" s="28">
        <v>109063.7</v>
      </c>
      <c r="D28" s="27">
        <v>69690.8</v>
      </c>
      <c r="E28" s="22">
        <f t="shared" si="0"/>
        <v>63.899170851529888</v>
      </c>
      <c r="F28" s="23">
        <v>62789.3</v>
      </c>
      <c r="G28" s="26">
        <f t="shared" si="1"/>
        <v>110.99152244092545</v>
      </c>
    </row>
    <row r="29" spans="1:7">
      <c r="A29" s="10" t="s">
        <v>29</v>
      </c>
      <c r="B29" s="11" t="s">
        <v>108</v>
      </c>
      <c r="C29" s="28">
        <v>1000</v>
      </c>
      <c r="D29" s="27">
        <v>0</v>
      </c>
      <c r="E29" s="22">
        <f t="shared" si="0"/>
        <v>0</v>
      </c>
      <c r="F29" s="23">
        <v>0</v>
      </c>
      <c r="G29" s="26">
        <v>0</v>
      </c>
    </row>
    <row r="30" spans="1:7">
      <c r="A30" s="10" t="s">
        <v>30</v>
      </c>
      <c r="B30" s="11" t="s">
        <v>109</v>
      </c>
      <c r="C30" s="28">
        <v>979457.2</v>
      </c>
      <c r="D30" s="27">
        <v>899356.4</v>
      </c>
      <c r="E30" s="22">
        <f t="shared" si="0"/>
        <v>91.821919324295138</v>
      </c>
      <c r="F30" s="23">
        <v>973839.4</v>
      </c>
      <c r="G30" s="26">
        <f t="shared" si="1"/>
        <v>92.351613623355149</v>
      </c>
    </row>
    <row r="31" spans="1:7">
      <c r="A31" s="10" t="s">
        <v>31</v>
      </c>
      <c r="B31" s="11" t="s">
        <v>110</v>
      </c>
      <c r="C31" s="28">
        <v>374794</v>
      </c>
      <c r="D31" s="27">
        <v>296683.09999999998</v>
      </c>
      <c r="E31" s="22">
        <f t="shared" si="0"/>
        <v>79.158977998580554</v>
      </c>
      <c r="F31" s="23">
        <v>374089.2</v>
      </c>
      <c r="G31" s="26">
        <f t="shared" si="1"/>
        <v>79.308116887629993</v>
      </c>
    </row>
    <row r="32" spans="1:7">
      <c r="A32" s="10" t="s">
        <v>32</v>
      </c>
      <c r="B32" s="11" t="s">
        <v>111</v>
      </c>
      <c r="C32" s="28">
        <v>78383.7</v>
      </c>
      <c r="D32" s="27">
        <v>56176</v>
      </c>
      <c r="E32" s="22">
        <f t="shared" si="0"/>
        <v>71.667961578746613</v>
      </c>
      <c r="F32" s="23">
        <v>50845.1</v>
      </c>
      <c r="G32" s="26">
        <f t="shared" si="1"/>
        <v>110.48458946879838</v>
      </c>
    </row>
    <row r="33" spans="1:7">
      <c r="A33" s="10" t="s">
        <v>33</v>
      </c>
      <c r="B33" s="11" t="s">
        <v>112</v>
      </c>
      <c r="C33" s="28">
        <v>36717</v>
      </c>
      <c r="D33" s="27">
        <v>2646.5</v>
      </c>
      <c r="E33" s="22">
        <f t="shared" si="0"/>
        <v>7.2078328839502133</v>
      </c>
      <c r="F33" s="23">
        <v>4045.2</v>
      </c>
      <c r="G33" s="26">
        <f t="shared" si="1"/>
        <v>65.423217640660539</v>
      </c>
    </row>
    <row r="34" spans="1:7">
      <c r="A34" s="10" t="s">
        <v>34</v>
      </c>
      <c r="B34" s="11" t="s">
        <v>113</v>
      </c>
      <c r="C34" s="28">
        <v>1558466.4</v>
      </c>
      <c r="D34" s="27">
        <v>941152.7</v>
      </c>
      <c r="E34" s="22">
        <f t="shared" si="0"/>
        <v>60.389668972009922</v>
      </c>
      <c r="F34" s="23">
        <v>904083.9</v>
      </c>
      <c r="G34" s="26">
        <f t="shared" si="1"/>
        <v>104.10015043957756</v>
      </c>
    </row>
    <row r="35" spans="1:7">
      <c r="A35" s="10" t="s">
        <v>35</v>
      </c>
      <c r="B35" s="11" t="s">
        <v>114</v>
      </c>
      <c r="C35" s="28">
        <v>38938.699999999997</v>
      </c>
      <c r="D35" s="27">
        <v>19826</v>
      </c>
      <c r="E35" s="22">
        <f t="shared" si="0"/>
        <v>50.915926828579281</v>
      </c>
      <c r="F35" s="23">
        <v>7991.6</v>
      </c>
      <c r="G35" s="26">
        <f t="shared" si="1"/>
        <v>248.08548976425246</v>
      </c>
    </row>
    <row r="36" spans="1:7">
      <c r="A36" s="10" t="s">
        <v>36</v>
      </c>
      <c r="B36" s="11" t="s">
        <v>115</v>
      </c>
      <c r="C36" s="28">
        <v>812255.9</v>
      </c>
      <c r="D36" s="27">
        <v>710041.59999999998</v>
      </c>
      <c r="E36" s="22">
        <f t="shared" si="0"/>
        <v>87.41599784008956</v>
      </c>
      <c r="F36" s="23">
        <v>12133.4</v>
      </c>
      <c r="G36" s="26">
        <f t="shared" si="1"/>
        <v>5851.9590551700267</v>
      </c>
    </row>
    <row r="37" spans="1:7">
      <c r="A37" s="8" t="s">
        <v>37</v>
      </c>
      <c r="B37" s="9" t="s">
        <v>116</v>
      </c>
      <c r="C37" s="19">
        <f>SUM(C38:C41)</f>
        <v>1156768</v>
      </c>
      <c r="D37" s="20">
        <f>SUM(D38:D41)</f>
        <v>760331.2</v>
      </c>
      <c r="E37" s="19">
        <f t="shared" si="0"/>
        <v>65.728927494536492</v>
      </c>
      <c r="F37" s="19">
        <f>SUM(F38:F41)</f>
        <v>912854.7</v>
      </c>
      <c r="G37" s="25">
        <f t="shared" si="1"/>
        <v>83.291590655117403</v>
      </c>
    </row>
    <row r="38" spans="1:7">
      <c r="A38" s="10" t="s">
        <v>38</v>
      </c>
      <c r="B38" s="11" t="s">
        <v>117</v>
      </c>
      <c r="C38" s="28">
        <v>143274.79999999999</v>
      </c>
      <c r="D38" s="27">
        <v>115713.7</v>
      </c>
      <c r="E38" s="22">
        <f t="shared" si="0"/>
        <v>80.763469919343805</v>
      </c>
      <c r="F38" s="23">
        <v>259280.3</v>
      </c>
      <c r="G38" s="26">
        <f t="shared" si="1"/>
        <v>44.628805196538259</v>
      </c>
    </row>
    <row r="39" spans="1:7">
      <c r="A39" s="10" t="s">
        <v>39</v>
      </c>
      <c r="B39" s="11" t="s">
        <v>118</v>
      </c>
      <c r="C39" s="28">
        <f>861239.6-561.9</f>
        <v>860677.7</v>
      </c>
      <c r="D39" s="27">
        <v>504967.6</v>
      </c>
      <c r="E39" s="22">
        <f t="shared" si="0"/>
        <v>58.670928734414751</v>
      </c>
      <c r="F39" s="23">
        <v>622452.9</v>
      </c>
      <c r="G39" s="26">
        <f t="shared" si="1"/>
        <v>81.125431337857052</v>
      </c>
    </row>
    <row r="40" spans="1:7">
      <c r="A40" s="10" t="s">
        <v>40</v>
      </c>
      <c r="B40" s="11" t="s">
        <v>119</v>
      </c>
      <c r="C40" s="28">
        <v>100989.3</v>
      </c>
      <c r="D40" s="27">
        <v>100989.3</v>
      </c>
      <c r="E40" s="22">
        <f t="shared" si="0"/>
        <v>100</v>
      </c>
      <c r="F40" s="23">
        <v>0</v>
      </c>
      <c r="G40" s="26">
        <v>0</v>
      </c>
    </row>
    <row r="41" spans="1:7">
      <c r="A41" s="10" t="s">
        <v>41</v>
      </c>
      <c r="B41" s="11" t="s">
        <v>120</v>
      </c>
      <c r="C41" s="28">
        <v>51826.2</v>
      </c>
      <c r="D41" s="27">
        <v>38660.6</v>
      </c>
      <c r="E41" s="22">
        <f t="shared" si="0"/>
        <v>74.596632591237636</v>
      </c>
      <c r="F41" s="23">
        <v>31121.5</v>
      </c>
      <c r="G41" s="26">
        <f t="shared" si="1"/>
        <v>124.22473209838859</v>
      </c>
    </row>
    <row r="42" spans="1:7" s="12" customFormat="1">
      <c r="A42" s="8" t="s">
        <v>42</v>
      </c>
      <c r="B42" s="9" t="s">
        <v>121</v>
      </c>
      <c r="C42" s="19">
        <f>SUM(C43:C44)</f>
        <v>129979.79999999999</v>
      </c>
      <c r="D42" s="20">
        <f>SUM(D43:D44)</f>
        <v>112869.1</v>
      </c>
      <c r="E42" s="19">
        <f t="shared" si="0"/>
        <v>86.835877574823172</v>
      </c>
      <c r="F42" s="19">
        <f>SUM(F43:F44)</f>
        <v>19693.8</v>
      </c>
      <c r="G42" s="25">
        <f t="shared" si="1"/>
        <v>573.1199666900244</v>
      </c>
    </row>
    <row r="43" spans="1:7" ht="27.6">
      <c r="A43" s="10" t="s">
        <v>43</v>
      </c>
      <c r="B43" s="11" t="s">
        <v>122</v>
      </c>
      <c r="C43" s="28">
        <v>3805.4</v>
      </c>
      <c r="D43" s="27">
        <v>3136</v>
      </c>
      <c r="E43" s="22">
        <f t="shared" si="0"/>
        <v>82.409207967624951</v>
      </c>
      <c r="F43" s="23">
        <v>3617.9</v>
      </c>
      <c r="G43" s="26">
        <f t="shared" si="1"/>
        <v>86.680118300671666</v>
      </c>
    </row>
    <row r="44" spans="1:7">
      <c r="A44" s="10" t="s">
        <v>44</v>
      </c>
      <c r="B44" s="11" t="s">
        <v>123</v>
      </c>
      <c r="C44" s="28">
        <v>126174.39999999999</v>
      </c>
      <c r="D44" s="27">
        <v>109733.1</v>
      </c>
      <c r="E44" s="22">
        <f t="shared" si="0"/>
        <v>86.969385231869552</v>
      </c>
      <c r="F44" s="23">
        <v>16075.9</v>
      </c>
      <c r="G44" s="26">
        <f t="shared" si="1"/>
        <v>682.593820563701</v>
      </c>
    </row>
    <row r="45" spans="1:7" s="12" customFormat="1">
      <c r="A45" s="8" t="s">
        <v>45</v>
      </c>
      <c r="B45" s="9" t="s">
        <v>124</v>
      </c>
      <c r="C45" s="19">
        <f>SUM(C46:C53)</f>
        <v>5433648.5000000009</v>
      </c>
      <c r="D45" s="20">
        <f>SUM(D46:D53)</f>
        <v>3829184.9000000004</v>
      </c>
      <c r="E45" s="19">
        <f t="shared" si="0"/>
        <v>70.471707914120685</v>
      </c>
      <c r="F45" s="19">
        <f>SUM(F46:F53)</f>
        <v>3654643.8</v>
      </c>
      <c r="G45" s="25">
        <f t="shared" si="1"/>
        <v>104.77587172790959</v>
      </c>
    </row>
    <row r="46" spans="1:7">
      <c r="A46" s="10" t="s">
        <v>46</v>
      </c>
      <c r="B46" s="11" t="s">
        <v>125</v>
      </c>
      <c r="C46" s="28">
        <v>1156741.5</v>
      </c>
      <c r="D46" s="27">
        <v>814608.8</v>
      </c>
      <c r="E46" s="22">
        <f t="shared" si="0"/>
        <v>70.422717608039491</v>
      </c>
      <c r="F46" s="23">
        <v>891627.3</v>
      </c>
      <c r="G46" s="26">
        <f t="shared" si="1"/>
        <v>91.362029852607691</v>
      </c>
    </row>
    <row r="47" spans="1:7">
      <c r="A47" s="10" t="s">
        <v>47</v>
      </c>
      <c r="B47" s="11" t="s">
        <v>126</v>
      </c>
      <c r="C47" s="28">
        <v>3569436</v>
      </c>
      <c r="D47" s="27">
        <v>2505047.4</v>
      </c>
      <c r="E47" s="22">
        <f t="shared" si="0"/>
        <v>70.180482294681852</v>
      </c>
      <c r="F47" s="23">
        <v>2205243.2999999998</v>
      </c>
      <c r="G47" s="26">
        <f t="shared" si="1"/>
        <v>113.59505774260828</v>
      </c>
    </row>
    <row r="48" spans="1:7">
      <c r="A48" s="10" t="s">
        <v>48</v>
      </c>
      <c r="B48" s="11" t="s">
        <v>127</v>
      </c>
      <c r="C48" s="28">
        <v>116019.7</v>
      </c>
      <c r="D48" s="27">
        <v>90435.7</v>
      </c>
      <c r="E48" s="22">
        <f t="shared" si="0"/>
        <v>77.948572526907071</v>
      </c>
      <c r="F48" s="23">
        <v>0</v>
      </c>
      <c r="G48" s="26">
        <v>0</v>
      </c>
    </row>
    <row r="49" spans="1:7">
      <c r="A49" s="10" t="s">
        <v>49</v>
      </c>
      <c r="B49" s="11" t="s">
        <v>128</v>
      </c>
      <c r="C49" s="28">
        <v>446048.8</v>
      </c>
      <c r="D49" s="27">
        <v>314238.40000000002</v>
      </c>
      <c r="E49" s="22">
        <f t="shared" si="0"/>
        <v>70.449332001341574</v>
      </c>
      <c r="F49" s="23">
        <v>314855.59999999998</v>
      </c>
      <c r="G49" s="26">
        <f t="shared" si="1"/>
        <v>99.803973631086777</v>
      </c>
    </row>
    <row r="50" spans="1:7" ht="27.6">
      <c r="A50" s="10" t="s">
        <v>50</v>
      </c>
      <c r="B50" s="11" t="s">
        <v>129</v>
      </c>
      <c r="C50" s="28">
        <v>25255.4</v>
      </c>
      <c r="D50" s="27">
        <v>16845.900000000001</v>
      </c>
      <c r="E50" s="22">
        <f t="shared" si="0"/>
        <v>66.702170624896056</v>
      </c>
      <c r="F50" s="23">
        <v>17463.7</v>
      </c>
      <c r="G50" s="26">
        <f t="shared" si="1"/>
        <v>96.462376243293235</v>
      </c>
    </row>
    <row r="51" spans="1:7">
      <c r="A51" s="10" t="s">
        <v>51</v>
      </c>
      <c r="B51" s="11" t="s">
        <v>130</v>
      </c>
      <c r="C51" s="28">
        <v>762.2</v>
      </c>
      <c r="D51" s="27">
        <v>295.7</v>
      </c>
      <c r="E51" s="22">
        <f t="shared" si="0"/>
        <v>38.79559170821306</v>
      </c>
      <c r="F51" s="23">
        <v>549</v>
      </c>
      <c r="G51" s="26">
        <f t="shared" si="1"/>
        <v>53.861566484517297</v>
      </c>
    </row>
    <row r="52" spans="1:7">
      <c r="A52" s="10" t="s">
        <v>52</v>
      </c>
      <c r="B52" s="11" t="s">
        <v>131</v>
      </c>
      <c r="C52" s="28">
        <v>11185.7</v>
      </c>
      <c r="D52" s="27">
        <v>9938.5</v>
      </c>
      <c r="E52" s="22">
        <f t="shared" si="0"/>
        <v>88.850049616921595</v>
      </c>
      <c r="F52" s="23">
        <v>147980.6</v>
      </c>
      <c r="G52" s="26">
        <f t="shared" si="1"/>
        <v>6.7160830541300678</v>
      </c>
    </row>
    <row r="53" spans="1:7">
      <c r="A53" s="10" t="s">
        <v>53</v>
      </c>
      <c r="B53" s="11" t="s">
        <v>132</v>
      </c>
      <c r="C53" s="28">
        <v>108199.2</v>
      </c>
      <c r="D53" s="27">
        <v>77774.5</v>
      </c>
      <c r="E53" s="22">
        <f t="shared" si="0"/>
        <v>71.880845699413669</v>
      </c>
      <c r="F53" s="23">
        <v>76924.3</v>
      </c>
      <c r="G53" s="26">
        <f t="shared" si="1"/>
        <v>101.1052424266454</v>
      </c>
    </row>
    <row r="54" spans="1:7" s="12" customFormat="1">
      <c r="A54" s="8" t="s">
        <v>54</v>
      </c>
      <c r="B54" s="9" t="s">
        <v>133</v>
      </c>
      <c r="C54" s="19">
        <f>SUM(C55:C57)</f>
        <v>425841</v>
      </c>
      <c r="D54" s="19">
        <f>SUM(D55:D57)</f>
        <v>350953.9</v>
      </c>
      <c r="E54" s="19">
        <f t="shared" si="0"/>
        <v>82.414304869657926</v>
      </c>
      <c r="F54" s="19">
        <f>SUM(F55:F57)</f>
        <v>143414.39999999999</v>
      </c>
      <c r="G54" s="25">
        <f t="shared" si="1"/>
        <v>244.71315293303883</v>
      </c>
    </row>
    <row r="55" spans="1:7">
      <c r="A55" s="10" t="s">
        <v>55</v>
      </c>
      <c r="B55" s="11" t="s">
        <v>134</v>
      </c>
      <c r="C55" s="28">
        <v>412502.5</v>
      </c>
      <c r="D55" s="27">
        <v>342650.4</v>
      </c>
      <c r="E55" s="22">
        <f t="shared" si="0"/>
        <v>83.066260204483612</v>
      </c>
      <c r="F55" s="23">
        <v>134718.5</v>
      </c>
      <c r="G55" s="26">
        <f t="shared" si="1"/>
        <v>254.34546851397545</v>
      </c>
    </row>
    <row r="56" spans="1:7">
      <c r="A56" s="10" t="s">
        <v>56</v>
      </c>
      <c r="B56" s="11" t="s">
        <v>135</v>
      </c>
      <c r="C56" s="28">
        <v>0</v>
      </c>
      <c r="D56" s="27">
        <v>0</v>
      </c>
      <c r="E56" s="22">
        <v>0</v>
      </c>
      <c r="F56" s="23">
        <v>0</v>
      </c>
      <c r="G56" s="26">
        <v>0</v>
      </c>
    </row>
    <row r="57" spans="1:7">
      <c r="A57" s="10" t="s">
        <v>57</v>
      </c>
      <c r="B57" s="11" t="s">
        <v>136</v>
      </c>
      <c r="C57" s="28">
        <v>13338.5</v>
      </c>
      <c r="D57" s="27">
        <v>8303.5</v>
      </c>
      <c r="E57" s="22">
        <f t="shared" si="0"/>
        <v>62.252127300670992</v>
      </c>
      <c r="F57" s="23">
        <v>8695.9</v>
      </c>
      <c r="G57" s="26">
        <f t="shared" si="1"/>
        <v>95.487528605434747</v>
      </c>
    </row>
    <row r="58" spans="1:7">
      <c r="A58" s="8" t="s">
        <v>58</v>
      </c>
      <c r="B58" s="9" t="s">
        <v>137</v>
      </c>
      <c r="C58" s="19">
        <f>SUM(C59:C64)</f>
        <v>1862657.1</v>
      </c>
      <c r="D58" s="19">
        <f>SUM(D59:D64)</f>
        <v>1431076.3</v>
      </c>
      <c r="E58" s="19">
        <f t="shared" si="0"/>
        <v>76.829830890505818</v>
      </c>
      <c r="F58" s="19">
        <f>SUM(F59:F64)</f>
        <v>2889122</v>
      </c>
      <c r="G58" s="25">
        <f t="shared" si="1"/>
        <v>49.533259585438067</v>
      </c>
    </row>
    <row r="59" spans="1:7">
      <c r="A59" s="10" t="s">
        <v>59</v>
      </c>
      <c r="B59" s="11" t="s">
        <v>138</v>
      </c>
      <c r="C59" s="28">
        <v>320448.2</v>
      </c>
      <c r="D59" s="27">
        <v>240769</v>
      </c>
      <c r="E59" s="22">
        <f t="shared" si="0"/>
        <v>75.135076433570219</v>
      </c>
      <c r="F59" s="23">
        <v>220139.9</v>
      </c>
      <c r="G59" s="26">
        <f>D59/F59*100</f>
        <v>109.37090459294294</v>
      </c>
    </row>
    <row r="60" spans="1:7">
      <c r="A60" s="10" t="s">
        <v>60</v>
      </c>
      <c r="B60" s="11" t="s">
        <v>139</v>
      </c>
      <c r="C60" s="28">
        <f>205502.6+561.9</f>
        <v>206064.5</v>
      </c>
      <c r="D60" s="27">
        <v>168748.4</v>
      </c>
      <c r="E60" s="22">
        <f t="shared" si="0"/>
        <v>81.891058382205571</v>
      </c>
      <c r="F60" s="23">
        <v>135118.5</v>
      </c>
      <c r="G60" s="26">
        <f>D60/F60*100</f>
        <v>124.88918985927167</v>
      </c>
    </row>
    <row r="61" spans="1:7">
      <c r="A61" s="10" t="s">
        <v>61</v>
      </c>
      <c r="B61" s="11" t="s">
        <v>140</v>
      </c>
      <c r="C61" s="28">
        <v>2696.7</v>
      </c>
      <c r="D61" s="27">
        <v>2000.8</v>
      </c>
      <c r="E61" s="22">
        <f t="shared" si="0"/>
        <v>74.194385730707907</v>
      </c>
      <c r="F61" s="23">
        <v>2272</v>
      </c>
      <c r="G61" s="26">
        <f>D61/F61*100</f>
        <v>88.063380281690144</v>
      </c>
    </row>
    <row r="62" spans="1:7">
      <c r="A62" s="10" t="s">
        <v>62</v>
      </c>
      <c r="B62" s="11" t="s">
        <v>141</v>
      </c>
      <c r="C62" s="28">
        <v>0</v>
      </c>
      <c r="D62" s="27">
        <v>0</v>
      </c>
      <c r="E62" s="22">
        <v>0</v>
      </c>
      <c r="F62" s="23">
        <v>0</v>
      </c>
      <c r="G62" s="26">
        <v>0</v>
      </c>
    </row>
    <row r="63" spans="1:7" ht="27.6">
      <c r="A63" s="10" t="s">
        <v>63</v>
      </c>
      <c r="B63" s="11" t="s">
        <v>142</v>
      </c>
      <c r="C63" s="28">
        <v>20019.599999999999</v>
      </c>
      <c r="D63" s="27">
        <v>15606</v>
      </c>
      <c r="E63" s="22">
        <f t="shared" si="0"/>
        <v>77.953605466642699</v>
      </c>
      <c r="F63" s="23">
        <v>14584.1</v>
      </c>
      <c r="G63" s="26">
        <f>D64/F63*100</f>
        <v>6883.881075966292</v>
      </c>
    </row>
    <row r="64" spans="1:7">
      <c r="A64" s="10" t="s">
        <v>64</v>
      </c>
      <c r="B64" s="11" t="s">
        <v>143</v>
      </c>
      <c r="C64" s="28">
        <v>1313428.1000000001</v>
      </c>
      <c r="D64" s="27">
        <v>1003952.1</v>
      </c>
      <c r="E64" s="22">
        <f t="shared" si="0"/>
        <v>76.437537768531058</v>
      </c>
      <c r="F64" s="23">
        <v>2517007.5</v>
      </c>
      <c r="G64" s="26">
        <f>D65/F64*100</f>
        <v>157.72744022415506</v>
      </c>
    </row>
    <row r="65" spans="1:7" s="12" customFormat="1">
      <c r="A65" s="8" t="s">
        <v>65</v>
      </c>
      <c r="B65" s="9" t="s">
        <v>144</v>
      </c>
      <c r="C65" s="19">
        <f>SUM(C66:C70)</f>
        <v>5709893.9000000004</v>
      </c>
      <c r="D65" s="20">
        <f>SUM(D66:D70)</f>
        <v>3970011.4999999995</v>
      </c>
      <c r="E65" s="19">
        <f t="shared" si="0"/>
        <v>69.528638702025603</v>
      </c>
      <c r="F65" s="19">
        <f>SUM(F66:F70)</f>
        <v>2589794.2999999998</v>
      </c>
      <c r="G65" s="25">
        <f t="shared" si="1"/>
        <v>153.29447207448098</v>
      </c>
    </row>
    <row r="66" spans="1:7">
      <c r="A66" s="10" t="s">
        <v>66</v>
      </c>
      <c r="B66" s="11" t="s">
        <v>145</v>
      </c>
      <c r="C66" s="28">
        <v>88150.2</v>
      </c>
      <c r="D66" s="27">
        <v>77417.7</v>
      </c>
      <c r="E66" s="22">
        <f t="shared" si="0"/>
        <v>87.824758196804993</v>
      </c>
      <c r="F66" s="23">
        <v>65541.7</v>
      </c>
      <c r="G66" s="26">
        <f t="shared" si="1"/>
        <v>118.11976192256228</v>
      </c>
    </row>
    <row r="67" spans="1:7">
      <c r="A67" s="10" t="s">
        <v>67</v>
      </c>
      <c r="B67" s="11" t="s">
        <v>146</v>
      </c>
      <c r="C67" s="28">
        <v>228666</v>
      </c>
      <c r="D67" s="27">
        <v>194144.2</v>
      </c>
      <c r="E67" s="22">
        <f t="shared" si="0"/>
        <v>84.902958900754825</v>
      </c>
      <c r="F67" s="23">
        <v>191450.9</v>
      </c>
      <c r="G67" s="26">
        <f t="shared" si="1"/>
        <v>101.40678367142699</v>
      </c>
    </row>
    <row r="68" spans="1:7">
      <c r="A68" s="10" t="s">
        <v>68</v>
      </c>
      <c r="B68" s="11" t="s">
        <v>147</v>
      </c>
      <c r="C68" s="28">
        <v>4496737.2</v>
      </c>
      <c r="D68" s="27">
        <v>3050550.5</v>
      </c>
      <c r="E68" s="22">
        <f t="shared" si="0"/>
        <v>67.839199053037831</v>
      </c>
      <c r="F68" s="23">
        <v>1729027.7</v>
      </c>
      <c r="G68" s="26">
        <f t="shared" si="1"/>
        <v>176.43155745856473</v>
      </c>
    </row>
    <row r="69" spans="1:7">
      <c r="A69" s="10" t="s">
        <v>69</v>
      </c>
      <c r="B69" s="11" t="s">
        <v>148</v>
      </c>
      <c r="C69" s="28">
        <v>822172.7</v>
      </c>
      <c r="D69" s="27">
        <v>581284.19999999995</v>
      </c>
      <c r="E69" s="22">
        <f t="shared" si="0"/>
        <v>70.700985328264977</v>
      </c>
      <c r="F69" s="23">
        <v>540869.1</v>
      </c>
      <c r="G69" s="26">
        <f t="shared" si="1"/>
        <v>107.47225160394632</v>
      </c>
    </row>
    <row r="70" spans="1:7">
      <c r="A70" s="10" t="s">
        <v>70</v>
      </c>
      <c r="B70" s="11" t="s">
        <v>149</v>
      </c>
      <c r="C70" s="28">
        <v>74167.8</v>
      </c>
      <c r="D70" s="27">
        <v>66614.899999999994</v>
      </c>
      <c r="E70" s="22">
        <f t="shared" si="0"/>
        <v>89.816470220230329</v>
      </c>
      <c r="F70" s="23">
        <v>62904.9</v>
      </c>
      <c r="G70" s="26">
        <f t="shared" si="1"/>
        <v>105.897791745953</v>
      </c>
    </row>
    <row r="71" spans="1:7" s="12" customFormat="1">
      <c r="A71" s="8" t="s">
        <v>71</v>
      </c>
      <c r="B71" s="9" t="s">
        <v>150</v>
      </c>
      <c r="C71" s="19">
        <f>SUM(C72:C75)</f>
        <v>284868.90000000002</v>
      </c>
      <c r="D71" s="20">
        <f>SUM(D72:D75)</f>
        <v>153839.79999999999</v>
      </c>
      <c r="E71" s="19">
        <f t="shared" si="0"/>
        <v>54.003718903678141</v>
      </c>
      <c r="F71" s="19">
        <f>SUM(F72:F75)</f>
        <v>148021.70000000001</v>
      </c>
      <c r="G71" s="25">
        <f t="shared" si="1"/>
        <v>103.93057234175798</v>
      </c>
    </row>
    <row r="72" spans="1:7">
      <c r="A72" s="10" t="s">
        <v>72</v>
      </c>
      <c r="B72" s="11" t="s">
        <v>151</v>
      </c>
      <c r="C72" s="28">
        <v>52093.4</v>
      </c>
      <c r="D72" s="27">
        <v>32991.199999999997</v>
      </c>
      <c r="E72" s="22">
        <f t="shared" ref="E72:E85" si="2">D72/C72*100</f>
        <v>63.330863410719971</v>
      </c>
      <c r="F72" s="23">
        <v>4761.6000000000004</v>
      </c>
      <c r="G72" s="26">
        <f t="shared" ref="G72:G85" si="3">D72/F72*100</f>
        <v>692.85954301075265</v>
      </c>
    </row>
    <row r="73" spans="1:7">
      <c r="A73" s="10" t="s">
        <v>73</v>
      </c>
      <c r="B73" s="11" t="s">
        <v>152</v>
      </c>
      <c r="C73" s="28">
        <v>126843.1</v>
      </c>
      <c r="D73" s="27">
        <v>26456</v>
      </c>
      <c r="E73" s="22">
        <f t="shared" si="2"/>
        <v>20.857263816478781</v>
      </c>
      <c r="F73" s="23">
        <v>89108.6</v>
      </c>
      <c r="G73" s="26">
        <f t="shared" si="3"/>
        <v>29.689614694877935</v>
      </c>
    </row>
    <row r="74" spans="1:7">
      <c r="A74" s="10" t="s">
        <v>74</v>
      </c>
      <c r="B74" s="11" t="s">
        <v>153</v>
      </c>
      <c r="C74" s="28">
        <v>61075.1</v>
      </c>
      <c r="D74" s="27">
        <v>50845.8</v>
      </c>
      <c r="E74" s="22">
        <f t="shared" si="2"/>
        <v>83.251275888209761</v>
      </c>
      <c r="F74" s="23">
        <v>29374.9</v>
      </c>
      <c r="G74" s="26">
        <f t="shared" si="3"/>
        <v>173.09267435804037</v>
      </c>
    </row>
    <row r="75" spans="1:7">
      <c r="A75" s="10" t="s">
        <v>75</v>
      </c>
      <c r="B75" s="11" t="s">
        <v>154</v>
      </c>
      <c r="C75" s="28">
        <v>44857.3</v>
      </c>
      <c r="D75" s="27">
        <v>43546.8</v>
      </c>
      <c r="E75" s="22">
        <f t="shared" si="2"/>
        <v>97.078513419220499</v>
      </c>
      <c r="F75" s="23">
        <v>24776.6</v>
      </c>
      <c r="G75" s="26">
        <f t="shared" si="3"/>
        <v>175.75777144563824</v>
      </c>
    </row>
    <row r="76" spans="1:7">
      <c r="A76" s="8" t="s">
        <v>76</v>
      </c>
      <c r="B76" s="9" t="s">
        <v>155</v>
      </c>
      <c r="C76" s="19">
        <f>SUM(C77:C79)</f>
        <v>111141.7</v>
      </c>
      <c r="D76" s="20">
        <f>SUM(D77:D79)</f>
        <v>64720.3</v>
      </c>
      <c r="E76" s="19">
        <f t="shared" si="2"/>
        <v>58.232238664695615</v>
      </c>
      <c r="F76" s="19">
        <f>SUM(F77:F79)</f>
        <v>42738.400000000001</v>
      </c>
      <c r="G76" s="25">
        <f t="shared" si="3"/>
        <v>151.43360537596166</v>
      </c>
    </row>
    <row r="77" spans="1:7">
      <c r="A77" s="10" t="s">
        <v>77</v>
      </c>
      <c r="B77" s="11" t="s">
        <v>156</v>
      </c>
      <c r="C77" s="28">
        <v>60079.8</v>
      </c>
      <c r="D77" s="27">
        <v>28327.4</v>
      </c>
      <c r="E77" s="22">
        <f t="shared" si="2"/>
        <v>47.149624332970482</v>
      </c>
      <c r="F77" s="23">
        <v>10997</v>
      </c>
      <c r="G77" s="26">
        <f t="shared" si="3"/>
        <v>257.59207056469944</v>
      </c>
    </row>
    <row r="78" spans="1:7">
      <c r="A78" s="10" t="s">
        <v>78</v>
      </c>
      <c r="B78" s="11" t="s">
        <v>157</v>
      </c>
      <c r="C78" s="28">
        <v>37676.5</v>
      </c>
      <c r="D78" s="27">
        <v>27420</v>
      </c>
      <c r="E78" s="22">
        <f t="shared" si="2"/>
        <v>72.77746075139676</v>
      </c>
      <c r="F78" s="23">
        <v>26953</v>
      </c>
      <c r="G78" s="26">
        <f t="shared" si="3"/>
        <v>101.73264571661782</v>
      </c>
    </row>
    <row r="79" spans="1:7">
      <c r="A79" s="10" t="s">
        <v>79</v>
      </c>
      <c r="B79" s="11" t="s">
        <v>158</v>
      </c>
      <c r="C79" s="28">
        <f>12636.4+672.3+76.7</f>
        <v>13385.4</v>
      </c>
      <c r="D79" s="27">
        <v>8972.9</v>
      </c>
      <c r="E79" s="22">
        <f t="shared" si="2"/>
        <v>67.034978409311634</v>
      </c>
      <c r="F79" s="23">
        <v>4788.3999999999996</v>
      </c>
      <c r="G79" s="26">
        <f t="shared" si="3"/>
        <v>187.38827165650324</v>
      </c>
    </row>
    <row r="80" spans="1:7" s="12" customFormat="1" ht="27.6">
      <c r="A80" s="8" t="s">
        <v>80</v>
      </c>
      <c r="B80" s="9" t="s">
        <v>159</v>
      </c>
      <c r="C80" s="19">
        <f>SUM(C81)</f>
        <v>177346.3</v>
      </c>
      <c r="D80" s="20">
        <f>D81</f>
        <v>108268.4</v>
      </c>
      <c r="E80" s="19">
        <f t="shared" si="2"/>
        <v>61.049145090706716</v>
      </c>
      <c r="F80" s="19">
        <f>SUM(F81)</f>
        <v>109767.3</v>
      </c>
      <c r="G80" s="25">
        <f t="shared" si="3"/>
        <v>98.634474930147675</v>
      </c>
    </row>
    <row r="81" spans="1:7" ht="27.6">
      <c r="A81" s="10" t="s">
        <v>81</v>
      </c>
      <c r="B81" s="11" t="s">
        <v>160</v>
      </c>
      <c r="C81" s="28">
        <f>176346.3+1000</f>
        <v>177346.3</v>
      </c>
      <c r="D81" s="27">
        <v>108268.4</v>
      </c>
      <c r="E81" s="22">
        <f t="shared" si="2"/>
        <v>61.049145090706716</v>
      </c>
      <c r="F81" s="23">
        <v>109767.3</v>
      </c>
      <c r="G81" s="26">
        <f t="shared" si="3"/>
        <v>98.634474930147675</v>
      </c>
    </row>
    <row r="82" spans="1:7" s="12" customFormat="1" ht="41.4">
      <c r="A82" s="8" t="s">
        <v>82</v>
      </c>
      <c r="B82" s="9" t="s">
        <v>161</v>
      </c>
      <c r="C82" s="19">
        <f>SUM(C83:C85)</f>
        <v>1222056.8999999999</v>
      </c>
      <c r="D82" s="20">
        <f>SUM(D83:D85)</f>
        <v>880676</v>
      </c>
      <c r="E82" s="19">
        <f t="shared" si="2"/>
        <v>72.065056872556426</v>
      </c>
      <c r="F82" s="19">
        <f>SUM(F83:F85)</f>
        <v>808761.8</v>
      </c>
      <c r="G82" s="25">
        <f t="shared" si="3"/>
        <v>108.8918888107722</v>
      </c>
    </row>
    <row r="83" spans="1:7" ht="27.6">
      <c r="A83" s="10" t="s">
        <v>83</v>
      </c>
      <c r="B83" s="11" t="s">
        <v>162</v>
      </c>
      <c r="C83" s="28">
        <v>610116.4</v>
      </c>
      <c r="D83" s="27">
        <v>503237.7</v>
      </c>
      <c r="E83" s="22">
        <f t="shared" si="2"/>
        <v>82.48224437172972</v>
      </c>
      <c r="F83" s="23">
        <v>369398</v>
      </c>
      <c r="G83" s="26">
        <f t="shared" si="3"/>
        <v>136.23184207819207</v>
      </c>
    </row>
    <row r="84" spans="1:7">
      <c r="A84" s="10" t="s">
        <v>84</v>
      </c>
      <c r="B84" s="11" t="s">
        <v>163</v>
      </c>
      <c r="C84" s="28">
        <f>231356.9-6800</f>
        <v>224556.9</v>
      </c>
      <c r="D84" s="27">
        <v>116881.3</v>
      </c>
      <c r="E84" s="22">
        <f t="shared" si="2"/>
        <v>52.049747747675532</v>
      </c>
      <c r="F84" s="23">
        <v>30387.1</v>
      </c>
      <c r="G84" s="26">
        <f t="shared" si="3"/>
        <v>384.64117997439706</v>
      </c>
    </row>
    <row r="85" spans="1:7">
      <c r="A85" s="10" t="s">
        <v>85</v>
      </c>
      <c r="B85" s="11" t="s">
        <v>164</v>
      </c>
      <c r="C85" s="28">
        <f>352583.6+6800+28000</f>
        <v>387383.6</v>
      </c>
      <c r="D85" s="27">
        <v>260557</v>
      </c>
      <c r="E85" s="22">
        <f t="shared" si="2"/>
        <v>67.26072038155462</v>
      </c>
      <c r="F85" s="23">
        <v>408976.7</v>
      </c>
      <c r="G85" s="26">
        <f t="shared" si="3"/>
        <v>63.709497387014956</v>
      </c>
    </row>
  </sheetData>
  <mergeCells count="4">
    <mergeCell ref="A4:D4"/>
    <mergeCell ref="A1:G1"/>
    <mergeCell ref="A2:G2"/>
    <mergeCell ref="A3:G3"/>
  </mergeCells>
  <phoneticPr fontId="8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G85"/>
  <sheetViews>
    <sheetView zoomScaleSheetLayoutView="80" workbookViewId="0">
      <selection activeCell="J7" sqref="J7"/>
    </sheetView>
  </sheetViews>
  <sheetFormatPr defaultColWidth="18.6640625" defaultRowHeight="15.6"/>
  <cols>
    <col min="1" max="1" width="60.6640625" style="3" customWidth="1"/>
    <col min="2" max="2" width="9" style="3" customWidth="1"/>
    <col min="3" max="3" width="17.6640625" style="4" customWidth="1"/>
    <col min="4" max="4" width="15.6640625" style="4" customWidth="1"/>
    <col min="5" max="5" width="14.6640625" style="1" customWidth="1"/>
    <col min="6" max="6" width="15.88671875" style="1" customWidth="1"/>
    <col min="7" max="7" width="14.6640625" style="14" customWidth="1"/>
    <col min="8" max="253" width="9.109375" style="1" customWidth="1"/>
    <col min="254" max="254" width="89" style="1" customWidth="1"/>
    <col min="255" max="16384" width="18.6640625" style="1"/>
  </cols>
  <sheetData>
    <row r="1" spans="1:7">
      <c r="A1" s="34" t="s">
        <v>0</v>
      </c>
      <c r="B1" s="34"/>
      <c r="C1" s="34"/>
      <c r="D1" s="34"/>
      <c r="E1" s="34"/>
      <c r="F1" s="35"/>
      <c r="G1" s="35"/>
    </row>
    <row r="2" spans="1:7">
      <c r="A2" s="36" t="s">
        <v>165</v>
      </c>
      <c r="B2" s="36"/>
      <c r="C2" s="36"/>
      <c r="D2" s="36"/>
      <c r="E2" s="36"/>
      <c r="F2" s="35"/>
      <c r="G2" s="35"/>
    </row>
    <row r="3" spans="1:7">
      <c r="A3" s="37" t="s">
        <v>166</v>
      </c>
      <c r="B3" s="37"/>
      <c r="C3" s="37"/>
      <c r="D3" s="37"/>
      <c r="E3" s="37"/>
      <c r="F3" s="35"/>
      <c r="G3" s="35"/>
    </row>
    <row r="4" spans="1:7" s="2" customFormat="1" ht="15.75" hidden="1" customHeight="1">
      <c r="A4" s="33" t="s">
        <v>1</v>
      </c>
      <c r="B4" s="33"/>
      <c r="C4" s="33"/>
      <c r="D4" s="33"/>
      <c r="G4" s="24"/>
    </row>
    <row r="5" spans="1:7">
      <c r="A5" s="3" t="s">
        <v>2</v>
      </c>
      <c r="E5" s="4"/>
      <c r="G5" s="4" t="s">
        <v>4</v>
      </c>
    </row>
    <row r="6" spans="1:7" ht="128.25" customHeight="1">
      <c r="A6" s="5" t="s">
        <v>3</v>
      </c>
      <c r="B6" s="7" t="s">
        <v>86</v>
      </c>
      <c r="C6" s="6" t="s">
        <v>171</v>
      </c>
      <c r="D6" s="6" t="s">
        <v>167</v>
      </c>
      <c r="E6" s="6" t="s">
        <v>170</v>
      </c>
      <c r="F6" s="6" t="s">
        <v>169</v>
      </c>
      <c r="G6" s="6" t="s">
        <v>5</v>
      </c>
    </row>
    <row r="7" spans="1:7">
      <c r="A7" s="8" t="s">
        <v>7</v>
      </c>
      <c r="B7" s="9"/>
      <c r="C7" s="15">
        <f>C8+C18+C21+C27+C37+C42+C45+C54+C58+C65+C71+C76+C80+C82</f>
        <v>24175787.841779996</v>
      </c>
      <c r="D7" s="15">
        <f>D8+D18+D21+D27+D37+D42+D45+D54+D58+D65+D71+D76+D80+D82</f>
        <v>16647465.301399998</v>
      </c>
      <c r="E7" s="15">
        <f>D7/C7*100</f>
        <v>68.860073600705007</v>
      </c>
      <c r="F7" s="15">
        <f>F8+F18+F21+F27+F37+F42+F45+F54+F58+F65+F71+F76+F80+F82</f>
        <v>15634661.66426</v>
      </c>
      <c r="G7" s="30">
        <f>D7/F7*100</f>
        <v>106.47793766753017</v>
      </c>
    </row>
    <row r="8" spans="1:7" s="12" customFormat="1">
      <c r="A8" s="8" t="s">
        <v>8</v>
      </c>
      <c r="B8" s="9" t="s">
        <v>87</v>
      </c>
      <c r="C8" s="15">
        <f>SUM(C9:C17)</f>
        <v>1688601.3819400002</v>
      </c>
      <c r="D8" s="15">
        <f>SUM(D9:D17)</f>
        <v>1154170.1119399997</v>
      </c>
      <c r="E8" s="15">
        <f t="shared" ref="E8:E71" si="0">D8/C8*100</f>
        <v>68.350655417206681</v>
      </c>
      <c r="F8" s="15">
        <f>SUM(F9:F17)</f>
        <v>1048255.00028</v>
      </c>
      <c r="G8" s="30">
        <f t="shared" ref="G8:G71" si="1">D8/F8*100</f>
        <v>110.10394528351486</v>
      </c>
    </row>
    <row r="9" spans="1:7" ht="27.6">
      <c r="A9" s="10" t="s">
        <v>9</v>
      </c>
      <c r="B9" s="11" t="s">
        <v>88</v>
      </c>
      <c r="C9" s="29">
        <v>24549.63222</v>
      </c>
      <c r="D9" s="29">
        <v>17378.640910000002</v>
      </c>
      <c r="E9" s="17">
        <f t="shared" si="0"/>
        <v>70.789821836280041</v>
      </c>
      <c r="F9" s="32">
        <v>17679.43031</v>
      </c>
      <c r="G9" s="31">
        <f t="shared" si="1"/>
        <v>98.298647667227925</v>
      </c>
    </row>
    <row r="10" spans="1:7" ht="41.4">
      <c r="A10" s="10" t="s">
        <v>10</v>
      </c>
      <c r="B10" s="11" t="s">
        <v>89</v>
      </c>
      <c r="C10" s="16">
        <v>136148.09874000002</v>
      </c>
      <c r="D10" s="16">
        <v>104292.3756</v>
      </c>
      <c r="E10" s="17">
        <f t="shared" si="0"/>
        <v>76.602153511644403</v>
      </c>
      <c r="F10" s="32">
        <v>93420.235480000003</v>
      </c>
      <c r="G10" s="31">
        <f t="shared" si="1"/>
        <v>111.6378855867127</v>
      </c>
    </row>
    <row r="11" spans="1:7" ht="41.4">
      <c r="A11" s="10" t="s">
        <v>11</v>
      </c>
      <c r="B11" s="11" t="s">
        <v>90</v>
      </c>
      <c r="C11" s="16">
        <v>560936.63574000006</v>
      </c>
      <c r="D11" s="16">
        <v>408292.76705999998</v>
      </c>
      <c r="E11" s="17">
        <f t="shared" si="0"/>
        <v>72.787680647988182</v>
      </c>
      <c r="F11" s="32">
        <v>382173.13725000003</v>
      </c>
      <c r="G11" s="31">
        <f t="shared" si="1"/>
        <v>106.83450176481497</v>
      </c>
    </row>
    <row r="12" spans="1:7">
      <c r="A12" s="10" t="s">
        <v>12</v>
      </c>
      <c r="B12" s="11" t="s">
        <v>91</v>
      </c>
      <c r="C12" s="16">
        <v>44754.9</v>
      </c>
      <c r="D12" s="16">
        <v>28744.18952</v>
      </c>
      <c r="E12" s="17">
        <f t="shared" si="0"/>
        <v>64.225793198063229</v>
      </c>
      <c r="F12" s="32">
        <v>27446.302879999999</v>
      </c>
      <c r="G12" s="31">
        <f t="shared" si="1"/>
        <v>104.72882138506809</v>
      </c>
    </row>
    <row r="13" spans="1:7" ht="27.6">
      <c r="A13" s="10" t="s">
        <v>13</v>
      </c>
      <c r="B13" s="11" t="s">
        <v>92</v>
      </c>
      <c r="C13" s="16">
        <v>164808.35653999998</v>
      </c>
      <c r="D13" s="16">
        <v>113103.29337999999</v>
      </c>
      <c r="E13" s="17">
        <f t="shared" si="0"/>
        <v>68.627159298532973</v>
      </c>
      <c r="F13" s="32">
        <v>110718.62113</v>
      </c>
      <c r="G13" s="31">
        <f t="shared" si="1"/>
        <v>102.1538131758343</v>
      </c>
    </row>
    <row r="14" spans="1:7">
      <c r="A14" s="10" t="s">
        <v>14</v>
      </c>
      <c r="B14" s="11" t="s">
        <v>93</v>
      </c>
      <c r="C14" s="16">
        <v>41049.777139999998</v>
      </c>
      <c r="D14" s="16">
        <v>33913.777409999995</v>
      </c>
      <c r="E14" s="17">
        <f t="shared" si="0"/>
        <v>82.616227840500272</v>
      </c>
      <c r="F14" s="32">
        <v>15801.70069</v>
      </c>
      <c r="G14" s="31">
        <f t="shared" si="1"/>
        <v>214.62105931080001</v>
      </c>
    </row>
    <row r="15" spans="1:7">
      <c r="A15" s="10" t="s">
        <v>15</v>
      </c>
      <c r="B15" s="11" t="s">
        <v>94</v>
      </c>
      <c r="C15" s="16">
        <v>28628.799999999999</v>
      </c>
      <c r="D15" s="16">
        <v>21629.580320000001</v>
      </c>
      <c r="E15" s="17">
        <f t="shared" si="0"/>
        <v>75.551823059296936</v>
      </c>
      <c r="F15" s="32">
        <v>19267.280629999997</v>
      </c>
      <c r="G15" s="31">
        <f t="shared" si="1"/>
        <v>112.26068034905663</v>
      </c>
    </row>
    <row r="16" spans="1:7">
      <c r="A16" s="10" t="s">
        <v>16</v>
      </c>
      <c r="B16" s="11" t="s">
        <v>95</v>
      </c>
      <c r="C16" s="16">
        <v>11218.906000000001</v>
      </c>
      <c r="D16" s="16">
        <v>20</v>
      </c>
      <c r="E16" s="17">
        <f t="shared" si="0"/>
        <v>0.17827050159792765</v>
      </c>
      <c r="F16" s="32">
        <v>0</v>
      </c>
      <c r="G16" s="31" t="e">
        <f t="shared" si="1"/>
        <v>#DIV/0!</v>
      </c>
    </row>
    <row r="17" spans="1:7">
      <c r="A17" s="10" t="s">
        <v>17</v>
      </c>
      <c r="B17" s="11" t="s">
        <v>96</v>
      </c>
      <c r="C17" s="16">
        <v>676506.27555999998</v>
      </c>
      <c r="D17" s="16">
        <v>426795.48774000001</v>
      </c>
      <c r="E17" s="17">
        <f t="shared" si="0"/>
        <v>63.088178655357808</v>
      </c>
      <c r="F17" s="32">
        <v>381748.29191000003</v>
      </c>
      <c r="G17" s="31">
        <f t="shared" si="1"/>
        <v>111.80023507233405</v>
      </c>
    </row>
    <row r="18" spans="1:7" s="12" customFormat="1">
      <c r="A18" s="8" t="s">
        <v>18</v>
      </c>
      <c r="B18" s="9" t="s">
        <v>97</v>
      </c>
      <c r="C18" s="15">
        <f>SUM(C19:C20)</f>
        <v>9546.5954500000007</v>
      </c>
      <c r="D18" s="15">
        <f>SUM(D19:D20)</f>
        <v>6391.4673600000006</v>
      </c>
      <c r="E18" s="15">
        <f t="shared" si="0"/>
        <v>66.95022737137144</v>
      </c>
      <c r="F18" s="15">
        <f>SUM(F19:F20)</f>
        <v>6419.5205399999995</v>
      </c>
      <c r="G18" s="30">
        <f t="shared" si="1"/>
        <v>99.56300194344422</v>
      </c>
    </row>
    <row r="19" spans="1:7">
      <c r="A19" s="10" t="s">
        <v>19</v>
      </c>
      <c r="B19" s="11" t="s">
        <v>98</v>
      </c>
      <c r="C19" s="18">
        <v>9503.89545</v>
      </c>
      <c r="D19" s="18">
        <v>6391.4673600000006</v>
      </c>
      <c r="E19" s="17">
        <f t="shared" si="0"/>
        <v>67.251027682548852</v>
      </c>
      <c r="F19" s="32">
        <v>6377.7807999999995</v>
      </c>
      <c r="G19" s="31">
        <f t="shared" si="1"/>
        <v>100.21459752897121</v>
      </c>
    </row>
    <row r="20" spans="1:7">
      <c r="A20" s="10" t="s">
        <v>20</v>
      </c>
      <c r="B20" s="11" t="s">
        <v>99</v>
      </c>
      <c r="C20" s="18">
        <v>42.7</v>
      </c>
      <c r="D20" s="18">
        <v>0</v>
      </c>
      <c r="E20" s="17">
        <f t="shared" si="0"/>
        <v>0</v>
      </c>
      <c r="F20" s="32">
        <v>41.739739999999998</v>
      </c>
      <c r="G20" s="31">
        <f t="shared" si="1"/>
        <v>0</v>
      </c>
    </row>
    <row r="21" spans="1:7" s="12" customFormat="1" ht="27.6">
      <c r="A21" s="8" t="s">
        <v>21</v>
      </c>
      <c r="B21" s="9" t="s">
        <v>100</v>
      </c>
      <c r="C21" s="15">
        <f>SUM(C22:C26)</f>
        <v>223712.27775000001</v>
      </c>
      <c r="D21" s="15">
        <f>SUM(D22:D26)</f>
        <v>143205.88949</v>
      </c>
      <c r="E21" s="15">
        <f t="shared" si="0"/>
        <v>64.013424265445792</v>
      </c>
      <c r="F21" s="15">
        <f>SUM(F22:F26)</f>
        <v>60979.324659999998</v>
      </c>
      <c r="G21" s="30">
        <f t="shared" si="1"/>
        <v>234.84335106770598</v>
      </c>
    </row>
    <row r="22" spans="1:7">
      <c r="A22" s="10" t="s">
        <v>22</v>
      </c>
      <c r="B22" s="11" t="s">
        <v>101</v>
      </c>
      <c r="C22" s="18">
        <v>0</v>
      </c>
      <c r="D22" s="18">
        <v>0</v>
      </c>
      <c r="E22" s="31" t="e">
        <f t="shared" si="0"/>
        <v>#DIV/0!</v>
      </c>
      <c r="F22" s="32">
        <v>176.36810999999997</v>
      </c>
      <c r="G22" s="31">
        <f t="shared" si="1"/>
        <v>0</v>
      </c>
    </row>
    <row r="23" spans="1:7">
      <c r="A23" s="10" t="s">
        <v>23</v>
      </c>
      <c r="B23" s="11" t="s">
        <v>102</v>
      </c>
      <c r="C23" s="18">
        <v>25734.400000000001</v>
      </c>
      <c r="D23" s="18">
        <v>17136.382149999998</v>
      </c>
      <c r="E23" s="17">
        <f t="shared" si="0"/>
        <v>66.589398431671214</v>
      </c>
      <c r="F23" s="32">
        <v>13619.2</v>
      </c>
      <c r="G23" s="31">
        <f t="shared" si="1"/>
        <v>125.8251743861607</v>
      </c>
    </row>
    <row r="24" spans="1:7" ht="27.6">
      <c r="A24" s="10" t="s">
        <v>24</v>
      </c>
      <c r="B24" s="11" t="s">
        <v>103</v>
      </c>
      <c r="C24" s="18">
        <v>67214.669389999995</v>
      </c>
      <c r="D24" s="18">
        <v>48897.922189999997</v>
      </c>
      <c r="E24" s="17">
        <f t="shared" si="0"/>
        <v>72.748884482759777</v>
      </c>
      <c r="F24" s="32">
        <v>45594.379549999998</v>
      </c>
      <c r="G24" s="31">
        <f t="shared" si="1"/>
        <v>107.24550410073515</v>
      </c>
    </row>
    <row r="25" spans="1:7">
      <c r="A25" s="10" t="s">
        <v>25</v>
      </c>
      <c r="B25" s="11" t="s">
        <v>104</v>
      </c>
      <c r="C25" s="18">
        <v>380</v>
      </c>
      <c r="D25" s="18">
        <v>119.518</v>
      </c>
      <c r="E25" s="17">
        <f t="shared" si="0"/>
        <v>31.452105263157893</v>
      </c>
      <c r="F25" s="32">
        <v>36.475000000000001</v>
      </c>
      <c r="G25" s="31">
        <f t="shared" si="1"/>
        <v>327.67100753941054</v>
      </c>
    </row>
    <row r="26" spans="1:7" ht="27.6">
      <c r="A26" s="10" t="s">
        <v>26</v>
      </c>
      <c r="B26" s="11" t="s">
        <v>105</v>
      </c>
      <c r="C26" s="18">
        <v>130383.20836</v>
      </c>
      <c r="D26" s="18">
        <v>77052.067150000003</v>
      </c>
      <c r="E26" s="17">
        <f t="shared" si="0"/>
        <v>59.096618436671818</v>
      </c>
      <c r="F26" s="32">
        <v>1552.902</v>
      </c>
      <c r="G26" s="31">
        <f t="shared" si="1"/>
        <v>4961.8113152021178</v>
      </c>
    </row>
    <row r="27" spans="1:7" s="12" customFormat="1">
      <c r="A27" s="8" t="s">
        <v>27</v>
      </c>
      <c r="B27" s="9" t="s">
        <v>106</v>
      </c>
      <c r="C27" s="15">
        <f>SUM(C28:C36)</f>
        <v>4463058.1783400001</v>
      </c>
      <c r="D27" s="15">
        <f>SUM(D28:D36)</f>
        <v>3151635.8358699996</v>
      </c>
      <c r="E27" s="15">
        <f t="shared" si="0"/>
        <v>70.616059883902878</v>
      </c>
      <c r="F27" s="15">
        <f>SUM(F28:F36)</f>
        <v>2574032.2776100002</v>
      </c>
      <c r="G27" s="30">
        <f t="shared" si="1"/>
        <v>122.43963928829622</v>
      </c>
    </row>
    <row r="28" spans="1:7">
      <c r="A28" s="10" t="s">
        <v>28</v>
      </c>
      <c r="B28" s="11" t="s">
        <v>107</v>
      </c>
      <c r="C28" s="16">
        <v>112804.68393000001</v>
      </c>
      <c r="D28" s="16">
        <v>69448.358129999993</v>
      </c>
      <c r="E28" s="17">
        <f t="shared" si="0"/>
        <v>61.565136934469479</v>
      </c>
      <c r="F28" s="32">
        <v>62197.969100000002</v>
      </c>
      <c r="G28" s="31">
        <f t="shared" si="1"/>
        <v>111.65695461590239</v>
      </c>
    </row>
    <row r="29" spans="1:7">
      <c r="A29" s="10" t="s">
        <v>29</v>
      </c>
      <c r="B29" s="11" t="s">
        <v>108</v>
      </c>
      <c r="C29" s="16">
        <v>1000</v>
      </c>
      <c r="D29" s="16">
        <v>0</v>
      </c>
      <c r="E29" s="17">
        <f t="shared" si="0"/>
        <v>0</v>
      </c>
      <c r="F29" s="32">
        <v>0</v>
      </c>
      <c r="G29" s="31">
        <v>0</v>
      </c>
    </row>
    <row r="30" spans="1:7">
      <c r="A30" s="10" t="s">
        <v>30</v>
      </c>
      <c r="B30" s="11" t="s">
        <v>109</v>
      </c>
      <c r="C30" s="16">
        <v>1041208.42693</v>
      </c>
      <c r="D30" s="16">
        <v>905112.45375999995</v>
      </c>
      <c r="E30" s="17">
        <f t="shared" si="0"/>
        <v>86.929036526214205</v>
      </c>
      <c r="F30" s="32">
        <v>980188.07170000009</v>
      </c>
      <c r="G30" s="31">
        <f t="shared" si="1"/>
        <v>92.340692556093657</v>
      </c>
    </row>
    <row r="31" spans="1:7">
      <c r="A31" s="10" t="s">
        <v>31</v>
      </c>
      <c r="B31" s="11" t="s">
        <v>110</v>
      </c>
      <c r="C31" s="16">
        <v>374793.95899999997</v>
      </c>
      <c r="D31" s="16">
        <v>296683.06667000003</v>
      </c>
      <c r="E31" s="17">
        <f t="shared" si="0"/>
        <v>79.158977765167251</v>
      </c>
      <c r="F31" s="32">
        <v>376284.19001999998</v>
      </c>
      <c r="G31" s="31">
        <f t="shared" si="1"/>
        <v>78.84547757752749</v>
      </c>
    </row>
    <row r="32" spans="1:7">
      <c r="A32" s="10" t="s">
        <v>32</v>
      </c>
      <c r="B32" s="11" t="s">
        <v>111</v>
      </c>
      <c r="C32" s="16">
        <v>78383.7</v>
      </c>
      <c r="D32" s="16">
        <v>56176.016380000001</v>
      </c>
      <c r="E32" s="17">
        <f t="shared" si="0"/>
        <v>71.667982475948449</v>
      </c>
      <c r="F32" s="32">
        <v>50845.147840000005</v>
      </c>
      <c r="G32" s="31">
        <f t="shared" si="1"/>
        <v>110.48451772974528</v>
      </c>
    </row>
    <row r="33" spans="1:7">
      <c r="A33" s="10" t="s">
        <v>33</v>
      </c>
      <c r="B33" s="11" t="s">
        <v>112</v>
      </c>
      <c r="C33" s="16">
        <v>62122.6</v>
      </c>
      <c r="D33" s="16">
        <v>20681.639070000001</v>
      </c>
      <c r="E33" s="17">
        <f t="shared" si="0"/>
        <v>33.291650816289078</v>
      </c>
      <c r="F33" s="32">
        <v>18833.01741</v>
      </c>
      <c r="G33" s="31">
        <f t="shared" si="1"/>
        <v>109.81585488801393</v>
      </c>
    </row>
    <row r="34" spans="1:7">
      <c r="A34" s="10" t="s">
        <v>34</v>
      </c>
      <c r="B34" s="11" t="s">
        <v>113</v>
      </c>
      <c r="C34" s="16">
        <v>1911209.2105699999</v>
      </c>
      <c r="D34" s="16">
        <v>1057295.08898</v>
      </c>
      <c r="E34" s="17">
        <f t="shared" si="0"/>
        <v>55.320740562184291</v>
      </c>
      <c r="F34" s="32">
        <v>1046813.3469</v>
      </c>
      <c r="G34" s="31">
        <f t="shared" si="1"/>
        <v>101.00130000358138</v>
      </c>
    </row>
    <row r="35" spans="1:7">
      <c r="A35" s="10" t="s">
        <v>35</v>
      </c>
      <c r="B35" s="11" t="s">
        <v>114</v>
      </c>
      <c r="C35" s="16">
        <v>43550.233610000003</v>
      </c>
      <c r="D35" s="16">
        <v>23845.338469999999</v>
      </c>
      <c r="E35" s="17">
        <f t="shared" si="0"/>
        <v>54.753640780757216</v>
      </c>
      <c r="F35" s="32">
        <v>11731.531010000001</v>
      </c>
      <c r="G35" s="31">
        <f t="shared" si="1"/>
        <v>203.25853846078695</v>
      </c>
    </row>
    <row r="36" spans="1:7">
      <c r="A36" s="10" t="s">
        <v>36</v>
      </c>
      <c r="B36" s="11" t="s">
        <v>115</v>
      </c>
      <c r="C36" s="16">
        <v>837985.3642999999</v>
      </c>
      <c r="D36" s="16">
        <v>722393.87440999993</v>
      </c>
      <c r="E36" s="17">
        <f t="shared" si="0"/>
        <v>86.206025210648178</v>
      </c>
      <c r="F36" s="32">
        <v>27139.003629999999</v>
      </c>
      <c r="G36" s="31">
        <f t="shared" si="1"/>
        <v>2661.8290201761542</v>
      </c>
    </row>
    <row r="37" spans="1:7">
      <c r="A37" s="8" t="s">
        <v>37</v>
      </c>
      <c r="B37" s="9" t="s">
        <v>116</v>
      </c>
      <c r="C37" s="15">
        <f>SUM(C38:C41)</f>
        <v>1570044.47945</v>
      </c>
      <c r="D37" s="15">
        <f>SUM(D38:D41)</f>
        <v>925689.34819000005</v>
      </c>
      <c r="E37" s="15">
        <f t="shared" si="0"/>
        <v>58.959434608774707</v>
      </c>
      <c r="F37" s="15">
        <f>SUM(F38:F41)</f>
        <v>1200360.4102299998</v>
      </c>
      <c r="G37" s="30">
        <f t="shared" si="1"/>
        <v>77.117617367323007</v>
      </c>
    </row>
    <row r="38" spans="1:7">
      <c r="A38" s="10" t="s">
        <v>38</v>
      </c>
      <c r="B38" s="11" t="s">
        <v>117</v>
      </c>
      <c r="C38" s="16">
        <v>147025.56475999998</v>
      </c>
      <c r="D38" s="16">
        <v>120090.77188</v>
      </c>
      <c r="E38" s="17">
        <f t="shared" si="0"/>
        <v>81.68019764184038</v>
      </c>
      <c r="F38" s="32">
        <v>284324.91856999998</v>
      </c>
      <c r="G38" s="31">
        <f t="shared" si="1"/>
        <v>42.237160388189473</v>
      </c>
    </row>
    <row r="39" spans="1:7">
      <c r="A39" s="10" t="s">
        <v>39</v>
      </c>
      <c r="B39" s="11" t="s">
        <v>118</v>
      </c>
      <c r="C39" s="16">
        <v>929158.1137000001</v>
      </c>
      <c r="D39" s="16">
        <v>521183.10498</v>
      </c>
      <c r="E39" s="17">
        <f t="shared" si="0"/>
        <v>56.091971570328006</v>
      </c>
      <c r="F39" s="32">
        <v>642699.36026999995</v>
      </c>
      <c r="G39" s="31">
        <f t="shared" si="1"/>
        <v>81.09283083167368</v>
      </c>
    </row>
    <row r="40" spans="1:7">
      <c r="A40" s="10" t="s">
        <v>40</v>
      </c>
      <c r="B40" s="11" t="s">
        <v>119</v>
      </c>
      <c r="C40" s="16">
        <v>441984.56699000002</v>
      </c>
      <c r="D40" s="16">
        <v>249398.17066</v>
      </c>
      <c r="E40" s="17">
        <f t="shared" si="0"/>
        <v>56.426895707795765</v>
      </c>
      <c r="F40" s="32">
        <v>235643.51403999998</v>
      </c>
      <c r="G40" s="31">
        <f t="shared" si="1"/>
        <v>105.83706140864339</v>
      </c>
    </row>
    <row r="41" spans="1:7">
      <c r="A41" s="10" t="s">
        <v>41</v>
      </c>
      <c r="B41" s="11" t="s">
        <v>120</v>
      </c>
      <c r="C41" s="16">
        <v>51876.233999999997</v>
      </c>
      <c r="D41" s="16">
        <v>35017.300670000004</v>
      </c>
      <c r="E41" s="17">
        <f t="shared" si="0"/>
        <v>67.501624481838846</v>
      </c>
      <c r="F41" s="32">
        <v>37692.61735</v>
      </c>
      <c r="G41" s="31">
        <f t="shared" si="1"/>
        <v>92.902279363733285</v>
      </c>
    </row>
    <row r="42" spans="1:7" s="12" customFormat="1">
      <c r="A42" s="8" t="s">
        <v>42</v>
      </c>
      <c r="B42" s="9" t="s">
        <v>121</v>
      </c>
      <c r="C42" s="15">
        <f>SUM(C43:C44)</f>
        <v>130300.841</v>
      </c>
      <c r="D42" s="15">
        <f>SUM(D43:D44)</f>
        <v>94059.196079999994</v>
      </c>
      <c r="E42" s="15">
        <f t="shared" si="0"/>
        <v>72.186177278779027</v>
      </c>
      <c r="F42" s="15">
        <f>SUM(F43:F44)</f>
        <v>19693.845680000002</v>
      </c>
      <c r="G42" s="30">
        <f t="shared" si="1"/>
        <v>477.60705353511224</v>
      </c>
    </row>
    <row r="43" spans="1:7" ht="27.6">
      <c r="A43" s="10" t="s">
        <v>43</v>
      </c>
      <c r="B43" s="11" t="s">
        <v>122</v>
      </c>
      <c r="C43" s="16">
        <v>4126.3999999999996</v>
      </c>
      <c r="D43" s="16">
        <v>3457.0010600000001</v>
      </c>
      <c r="E43" s="17">
        <f t="shared" si="0"/>
        <v>83.777652675455613</v>
      </c>
      <c r="F43" s="32">
        <v>3617.9237000000003</v>
      </c>
      <c r="G43" s="31">
        <f t="shared" si="1"/>
        <v>95.552072035128873</v>
      </c>
    </row>
    <row r="44" spans="1:7">
      <c r="A44" s="10" t="s">
        <v>44</v>
      </c>
      <c r="B44" s="11" t="s">
        <v>123</v>
      </c>
      <c r="C44" s="16">
        <v>126174.44100000001</v>
      </c>
      <c r="D44" s="16">
        <v>90602.195019999999</v>
      </c>
      <c r="E44" s="17">
        <f t="shared" si="0"/>
        <v>71.807090486733358</v>
      </c>
      <c r="F44" s="32">
        <v>16075.921980000001</v>
      </c>
      <c r="G44" s="31">
        <f t="shared" si="1"/>
        <v>563.58941734550513</v>
      </c>
    </row>
    <row r="45" spans="1:7" s="12" customFormat="1">
      <c r="A45" s="8" t="s">
        <v>45</v>
      </c>
      <c r="B45" s="9" t="s">
        <v>124</v>
      </c>
      <c r="C45" s="15">
        <f>SUM(C46:C53)</f>
        <v>6716598.3971300004</v>
      </c>
      <c r="D45" s="15">
        <f>SUM(D46:D53)</f>
        <v>4759633.9888599999</v>
      </c>
      <c r="E45" s="15">
        <f t="shared" si="0"/>
        <v>70.863757328319494</v>
      </c>
      <c r="F45" s="15">
        <f>SUM(F46:F53)</f>
        <v>4535931.2134600002</v>
      </c>
      <c r="G45" s="30">
        <f t="shared" si="1"/>
        <v>104.93179382297906</v>
      </c>
    </row>
    <row r="46" spans="1:7">
      <c r="A46" s="10" t="s">
        <v>46</v>
      </c>
      <c r="B46" s="11" t="s">
        <v>125</v>
      </c>
      <c r="C46" s="16">
        <v>1545948.6413499999</v>
      </c>
      <c r="D46" s="16">
        <v>1084683.1209800001</v>
      </c>
      <c r="E46" s="17">
        <f t="shared" si="0"/>
        <v>70.162946683196438</v>
      </c>
      <c r="F46" s="32">
        <v>1162745.6921099999</v>
      </c>
      <c r="G46" s="31">
        <f t="shared" si="1"/>
        <v>93.286359032787118</v>
      </c>
    </row>
    <row r="47" spans="1:7">
      <c r="A47" s="10" t="s">
        <v>47</v>
      </c>
      <c r="B47" s="11" t="s">
        <v>126</v>
      </c>
      <c r="C47" s="16">
        <v>3914155.6959000002</v>
      </c>
      <c r="D47" s="16">
        <v>2748010.52141</v>
      </c>
      <c r="E47" s="17">
        <f t="shared" si="0"/>
        <v>70.206980378641717</v>
      </c>
      <c r="F47" s="32">
        <v>2754801.4286199999</v>
      </c>
      <c r="G47" s="31">
        <f t="shared" si="1"/>
        <v>99.753488322626509</v>
      </c>
    </row>
    <row r="48" spans="1:7">
      <c r="A48" s="10" t="s">
        <v>48</v>
      </c>
      <c r="B48" s="11" t="s">
        <v>127</v>
      </c>
      <c r="C48" s="16">
        <v>568523.60900000005</v>
      </c>
      <c r="D48" s="16">
        <v>436053.10531000001</v>
      </c>
      <c r="E48" s="17">
        <f t="shared" si="0"/>
        <v>76.699207984870156</v>
      </c>
      <c r="F48" s="32">
        <v>0</v>
      </c>
      <c r="G48" s="31">
        <v>0</v>
      </c>
    </row>
    <row r="49" spans="1:7">
      <c r="A49" s="10" t="s">
        <v>49</v>
      </c>
      <c r="B49" s="11" t="s">
        <v>128</v>
      </c>
      <c r="C49" s="16">
        <v>446048.75300000003</v>
      </c>
      <c r="D49" s="16">
        <v>314238.38400000002</v>
      </c>
      <c r="E49" s="17">
        <f t="shared" si="0"/>
        <v>70.449335837511015</v>
      </c>
      <c r="F49" s="32">
        <v>314855.55922000005</v>
      </c>
      <c r="G49" s="31">
        <f t="shared" si="1"/>
        <v>99.803981475972989</v>
      </c>
    </row>
    <row r="50" spans="1:7" ht="27.6">
      <c r="A50" s="10" t="s">
        <v>50</v>
      </c>
      <c r="B50" s="11" t="s">
        <v>129</v>
      </c>
      <c r="C50" s="16">
        <v>25255.4</v>
      </c>
      <c r="D50" s="16">
        <v>16845.877680000001</v>
      </c>
      <c r="E50" s="17">
        <f t="shared" si="0"/>
        <v>66.70208224775692</v>
      </c>
      <c r="F50" s="32">
        <v>17463.701929999999</v>
      </c>
      <c r="G50" s="31">
        <f t="shared" si="1"/>
        <v>96.462237774806098</v>
      </c>
    </row>
    <row r="51" spans="1:7">
      <c r="A51" s="10" t="s">
        <v>51</v>
      </c>
      <c r="B51" s="11" t="s">
        <v>130</v>
      </c>
      <c r="C51" s="16">
        <v>762.2</v>
      </c>
      <c r="D51" s="16">
        <v>295.7</v>
      </c>
      <c r="E51" s="17">
        <f t="shared" si="0"/>
        <v>38.79559170821306</v>
      </c>
      <c r="F51" s="32">
        <v>549.04</v>
      </c>
      <c r="G51" s="31">
        <f t="shared" si="1"/>
        <v>53.857642430424015</v>
      </c>
    </row>
    <row r="52" spans="1:7">
      <c r="A52" s="10" t="s">
        <v>52</v>
      </c>
      <c r="B52" s="11" t="s">
        <v>131</v>
      </c>
      <c r="C52" s="16">
        <v>24116.324499999999</v>
      </c>
      <c r="D52" s="16">
        <v>21524.105489999998</v>
      </c>
      <c r="E52" s="17">
        <f t="shared" si="0"/>
        <v>89.251185395187392</v>
      </c>
      <c r="F52" s="32">
        <v>149943.93563999998</v>
      </c>
      <c r="G52" s="31">
        <f t="shared" si="1"/>
        <v>14.354768932887801</v>
      </c>
    </row>
    <row r="53" spans="1:7">
      <c r="A53" s="10" t="s">
        <v>53</v>
      </c>
      <c r="B53" s="11" t="s">
        <v>132</v>
      </c>
      <c r="C53" s="16">
        <v>191787.77338</v>
      </c>
      <c r="D53" s="16">
        <v>137983.17399000001</v>
      </c>
      <c r="E53" s="17">
        <f t="shared" si="0"/>
        <v>71.945761483244354</v>
      </c>
      <c r="F53" s="32">
        <v>135571.85594000001</v>
      </c>
      <c r="G53" s="31">
        <f t="shared" si="1"/>
        <v>101.77862730673775</v>
      </c>
    </row>
    <row r="54" spans="1:7" s="12" customFormat="1">
      <c r="A54" s="8" t="s">
        <v>54</v>
      </c>
      <c r="B54" s="9" t="s">
        <v>133</v>
      </c>
      <c r="C54" s="15">
        <f>SUM(C55:C57)</f>
        <v>782691.36953999999</v>
      </c>
      <c r="D54" s="15">
        <f>SUM(D55:D57)</f>
        <v>524801.14807</v>
      </c>
      <c r="E54" s="15">
        <f t="shared" si="0"/>
        <v>67.050841301397497</v>
      </c>
      <c r="F54" s="15">
        <f>SUM(F55:F57)</f>
        <v>344844.34702999995</v>
      </c>
      <c r="G54" s="30">
        <f t="shared" si="1"/>
        <v>152.18493578041591</v>
      </c>
    </row>
    <row r="55" spans="1:7">
      <c r="A55" s="10" t="s">
        <v>55</v>
      </c>
      <c r="B55" s="11" t="s">
        <v>134</v>
      </c>
      <c r="C55" s="16">
        <v>750571.15029999998</v>
      </c>
      <c r="D55" s="16">
        <v>502625.97070999997</v>
      </c>
      <c r="E55" s="17">
        <f t="shared" si="0"/>
        <v>66.965799379459582</v>
      </c>
      <c r="F55" s="32">
        <v>322801.10358</v>
      </c>
      <c r="G55" s="31">
        <f t="shared" si="1"/>
        <v>155.70763703582998</v>
      </c>
    </row>
    <row r="56" spans="1:7">
      <c r="A56" s="10" t="s">
        <v>56</v>
      </c>
      <c r="B56" s="11" t="s">
        <v>135</v>
      </c>
      <c r="C56" s="16">
        <v>2634.1619999999998</v>
      </c>
      <c r="D56" s="16">
        <v>1751.3636200000001</v>
      </c>
      <c r="E56" s="17">
        <f t="shared" si="0"/>
        <v>66.486557015096267</v>
      </c>
      <c r="F56" s="32">
        <v>1976.6771999999999</v>
      </c>
      <c r="G56" s="31">
        <f t="shared" si="1"/>
        <v>88.601397334881</v>
      </c>
    </row>
    <row r="57" spans="1:7">
      <c r="A57" s="10" t="s">
        <v>57</v>
      </c>
      <c r="B57" s="11" t="s">
        <v>136</v>
      </c>
      <c r="C57" s="16">
        <v>29486.057239999998</v>
      </c>
      <c r="D57" s="16">
        <v>20423.813739999998</v>
      </c>
      <c r="E57" s="17">
        <f t="shared" si="0"/>
        <v>69.266004517869533</v>
      </c>
      <c r="F57" s="32">
        <v>20066.56625</v>
      </c>
      <c r="G57" s="31">
        <f t="shared" si="1"/>
        <v>101.78031201526568</v>
      </c>
    </row>
    <row r="58" spans="1:7">
      <c r="A58" s="8" t="s">
        <v>58</v>
      </c>
      <c r="B58" s="9" t="s">
        <v>137</v>
      </c>
      <c r="C58" s="15">
        <f>SUM(C59:C64)</f>
        <v>1896940.2504399996</v>
      </c>
      <c r="D58" s="15">
        <f>SUM(D59:D64)</f>
        <v>1430725.6039700001</v>
      </c>
      <c r="E58" s="15">
        <f t="shared" si="0"/>
        <v>75.422808053028561</v>
      </c>
      <c r="F58" s="15">
        <f>SUM(F59:F64)</f>
        <v>2900212.56446</v>
      </c>
      <c r="G58" s="30">
        <f t="shared" si="1"/>
        <v>49.331749731123296</v>
      </c>
    </row>
    <row r="59" spans="1:7">
      <c r="A59" s="10" t="s">
        <v>59</v>
      </c>
      <c r="B59" s="11" t="s">
        <v>138</v>
      </c>
      <c r="C59" s="16">
        <v>322374.00349999999</v>
      </c>
      <c r="D59" s="16">
        <v>242544.03871000002</v>
      </c>
      <c r="E59" s="17">
        <f t="shared" si="0"/>
        <v>75.23684790855043</v>
      </c>
      <c r="F59" s="32">
        <v>198607.22727999999</v>
      </c>
      <c r="G59" s="31">
        <f t="shared" si="1"/>
        <v>122.12246353354359</v>
      </c>
    </row>
    <row r="60" spans="1:7">
      <c r="A60" s="10" t="s">
        <v>60</v>
      </c>
      <c r="B60" s="11" t="s">
        <v>139</v>
      </c>
      <c r="C60" s="16">
        <v>206165.45713999998</v>
      </c>
      <c r="D60" s="16">
        <v>166622.51824999999</v>
      </c>
      <c r="E60" s="17">
        <f t="shared" si="0"/>
        <v>80.819803938761808</v>
      </c>
      <c r="F60" s="32">
        <v>144166.97374000002</v>
      </c>
      <c r="G60" s="31">
        <f t="shared" si="1"/>
        <v>115.5760670613075</v>
      </c>
    </row>
    <row r="61" spans="1:7">
      <c r="A61" s="10" t="s">
        <v>61</v>
      </c>
      <c r="B61" s="11" t="s">
        <v>140</v>
      </c>
      <c r="C61" s="16">
        <v>2696.7</v>
      </c>
      <c r="D61" s="16">
        <v>2000.81377</v>
      </c>
      <c r="E61" s="17">
        <f t="shared" si="0"/>
        <v>74.194896354804015</v>
      </c>
      <c r="F61" s="32">
        <v>2271.9516200000003</v>
      </c>
      <c r="G61" s="31">
        <f t="shared" si="1"/>
        <v>88.065861631331728</v>
      </c>
    </row>
    <row r="62" spans="1:7">
      <c r="A62" s="10" t="s">
        <v>62</v>
      </c>
      <c r="B62" s="11" t="s">
        <v>141</v>
      </c>
      <c r="C62" s="18">
        <v>0</v>
      </c>
      <c r="D62" s="16">
        <v>0</v>
      </c>
      <c r="E62" s="17">
        <v>0</v>
      </c>
      <c r="F62" s="32">
        <v>2659.43833</v>
      </c>
      <c r="G62" s="31">
        <f t="shared" si="1"/>
        <v>0</v>
      </c>
    </row>
    <row r="63" spans="1:7" ht="27.6">
      <c r="A63" s="10" t="s">
        <v>63</v>
      </c>
      <c r="B63" s="11" t="s">
        <v>142</v>
      </c>
      <c r="C63" s="18">
        <v>20019.599999999999</v>
      </c>
      <c r="D63" s="16">
        <v>15606.006170000001</v>
      </c>
      <c r="E63" s="17">
        <f t="shared" si="0"/>
        <v>77.953636286439291</v>
      </c>
      <c r="F63" s="32">
        <v>14584.1481</v>
      </c>
      <c r="G63" s="31">
        <f t="shared" si="1"/>
        <v>107.00663530700159</v>
      </c>
    </row>
    <row r="64" spans="1:7">
      <c r="A64" s="10" t="s">
        <v>64</v>
      </c>
      <c r="B64" s="11" t="s">
        <v>143</v>
      </c>
      <c r="C64" s="16">
        <v>1345684.4897999999</v>
      </c>
      <c r="D64" s="16">
        <v>1003952.22707</v>
      </c>
      <c r="E64" s="17">
        <f t="shared" si="0"/>
        <v>74.605320539825101</v>
      </c>
      <c r="F64" s="32">
        <v>2537922.8253899999</v>
      </c>
      <c r="G64" s="31">
        <f t="shared" si="1"/>
        <v>39.558028204254938</v>
      </c>
    </row>
    <row r="65" spans="1:7" s="12" customFormat="1">
      <c r="A65" s="8" t="s">
        <v>65</v>
      </c>
      <c r="B65" s="9" t="s">
        <v>144</v>
      </c>
      <c r="C65" s="15">
        <f>SUM(C66:C70)</f>
        <v>5938741.6292399997</v>
      </c>
      <c r="D65" s="15">
        <f>SUM(D66:D70)</f>
        <v>4102552.1371800005</v>
      </c>
      <c r="E65" s="15">
        <f t="shared" si="0"/>
        <v>69.081168929469285</v>
      </c>
      <c r="F65" s="15">
        <f>SUM(F66:F70)</f>
        <v>2615862.5882399995</v>
      </c>
      <c r="G65" s="30">
        <f t="shared" si="1"/>
        <v>156.83362557435683</v>
      </c>
    </row>
    <row r="66" spans="1:7">
      <c r="A66" s="10" t="s">
        <v>66</v>
      </c>
      <c r="B66" s="11" t="s">
        <v>145</v>
      </c>
      <c r="C66" s="16">
        <v>120747.85606000001</v>
      </c>
      <c r="D66" s="16">
        <v>101460.09664</v>
      </c>
      <c r="E66" s="17">
        <f t="shared" si="0"/>
        <v>84.026416659177912</v>
      </c>
      <c r="F66" s="32">
        <v>85285.71534000001</v>
      </c>
      <c r="G66" s="31">
        <f t="shared" si="1"/>
        <v>118.96493596321403</v>
      </c>
    </row>
    <row r="67" spans="1:7">
      <c r="A67" s="10" t="s">
        <v>67</v>
      </c>
      <c r="B67" s="11" t="s">
        <v>146</v>
      </c>
      <c r="C67" s="16">
        <v>228666.02299999999</v>
      </c>
      <c r="D67" s="16">
        <v>194144.17791</v>
      </c>
      <c r="E67" s="17">
        <f t="shared" si="0"/>
        <v>84.902940700551738</v>
      </c>
      <c r="F67" s="32">
        <v>191450.94787</v>
      </c>
      <c r="G67" s="31">
        <f t="shared" si="1"/>
        <v>101.4067467776805</v>
      </c>
    </row>
    <row r="68" spans="1:7">
      <c r="A68" s="10" t="s">
        <v>68</v>
      </c>
      <c r="B68" s="11" t="s">
        <v>147</v>
      </c>
      <c r="C68" s="16">
        <v>4594502.26712</v>
      </c>
      <c r="D68" s="16">
        <v>3089800.90515</v>
      </c>
      <c r="E68" s="17">
        <f t="shared" si="0"/>
        <v>67.249959310321529</v>
      </c>
      <c r="F68" s="32">
        <v>1663703.88631</v>
      </c>
      <c r="G68" s="31">
        <f t="shared" si="1"/>
        <v>185.71819964927784</v>
      </c>
    </row>
    <row r="69" spans="1:7">
      <c r="A69" s="10" t="s">
        <v>69</v>
      </c>
      <c r="B69" s="11" t="s">
        <v>148</v>
      </c>
      <c r="C69" s="16">
        <v>822172.679</v>
      </c>
      <c r="D69" s="16">
        <v>578521.68519000011</v>
      </c>
      <c r="E69" s="17">
        <f t="shared" si="0"/>
        <v>70.36498535729136</v>
      </c>
      <c r="F69" s="32">
        <v>531824.06967999996</v>
      </c>
      <c r="G69" s="31">
        <f t="shared" si="1"/>
        <v>108.78065100327223</v>
      </c>
    </row>
    <row r="70" spans="1:7">
      <c r="A70" s="10" t="s">
        <v>70</v>
      </c>
      <c r="B70" s="11" t="s">
        <v>149</v>
      </c>
      <c r="C70" s="16">
        <v>172652.80405999999</v>
      </c>
      <c r="D70" s="16">
        <v>138625.27228999999</v>
      </c>
      <c r="E70" s="17">
        <f t="shared" si="0"/>
        <v>80.29135295238251</v>
      </c>
      <c r="F70" s="32">
        <v>143597.96904</v>
      </c>
      <c r="G70" s="31">
        <f t="shared" si="1"/>
        <v>96.5370702780519</v>
      </c>
    </row>
    <row r="71" spans="1:7" s="12" customFormat="1">
      <c r="A71" s="8" t="s">
        <v>71</v>
      </c>
      <c r="B71" s="9" t="s">
        <v>150</v>
      </c>
      <c r="C71" s="15">
        <f>SUM(C72:C75)</f>
        <v>315094.79498000001</v>
      </c>
      <c r="D71" s="15">
        <f>SUM(D72:D75)</f>
        <v>171672.31237999999</v>
      </c>
      <c r="E71" s="15">
        <f t="shared" si="0"/>
        <v>54.482750941949561</v>
      </c>
      <c r="F71" s="15">
        <f>SUM(F72:F75)</f>
        <v>167347.83864000003</v>
      </c>
      <c r="G71" s="30">
        <f t="shared" si="1"/>
        <v>102.5841228516269</v>
      </c>
    </row>
    <row r="72" spans="1:7">
      <c r="A72" s="10" t="s">
        <v>72</v>
      </c>
      <c r="B72" s="11" t="s">
        <v>151</v>
      </c>
      <c r="C72" s="16">
        <v>64124.81177</v>
      </c>
      <c r="D72" s="16">
        <v>42836.531729999995</v>
      </c>
      <c r="E72" s="17">
        <f t="shared" ref="E72:E85" si="2">D72/C72*100</f>
        <v>66.801805023060567</v>
      </c>
      <c r="F72" s="32">
        <v>13612.921869999998</v>
      </c>
      <c r="G72" s="31">
        <f t="shared" ref="G72:G81" si="3">D72/F72*100</f>
        <v>314.67551300946383</v>
      </c>
    </row>
    <row r="73" spans="1:7">
      <c r="A73" s="10" t="s">
        <v>73</v>
      </c>
      <c r="B73" s="11" t="s">
        <v>152</v>
      </c>
      <c r="C73" s="16">
        <v>127993.09915000001</v>
      </c>
      <c r="D73" s="16">
        <v>26655.99397</v>
      </c>
      <c r="E73" s="17">
        <f t="shared" si="2"/>
        <v>20.826118085288975</v>
      </c>
      <c r="F73" s="32">
        <v>92530.835000000006</v>
      </c>
      <c r="G73" s="31">
        <f t="shared" si="3"/>
        <v>28.807687696755359</v>
      </c>
    </row>
    <row r="74" spans="1:7">
      <c r="A74" s="10" t="s">
        <v>74</v>
      </c>
      <c r="B74" s="11" t="s">
        <v>153</v>
      </c>
      <c r="C74" s="16">
        <v>61825.09</v>
      </c>
      <c r="D74" s="16">
        <v>50845.770939999995</v>
      </c>
      <c r="E74" s="17">
        <f t="shared" si="2"/>
        <v>82.241321347045343</v>
      </c>
      <c r="F74" s="32">
        <v>29374.85166</v>
      </c>
      <c r="G74" s="31">
        <f t="shared" si="3"/>
        <v>173.09286027557081</v>
      </c>
    </row>
    <row r="75" spans="1:7">
      <c r="A75" s="10" t="s">
        <v>75</v>
      </c>
      <c r="B75" s="11" t="s">
        <v>154</v>
      </c>
      <c r="C75" s="16">
        <v>61151.79406</v>
      </c>
      <c r="D75" s="16">
        <v>51334.015740000003</v>
      </c>
      <c r="E75" s="17">
        <f t="shared" si="2"/>
        <v>83.945232562813871</v>
      </c>
      <c r="F75" s="32">
        <v>31829.23011</v>
      </c>
      <c r="G75" s="31">
        <f t="shared" si="3"/>
        <v>161.27947664015932</v>
      </c>
    </row>
    <row r="76" spans="1:7">
      <c r="A76" s="8" t="s">
        <v>76</v>
      </c>
      <c r="B76" s="9" t="s">
        <v>155</v>
      </c>
      <c r="C76" s="15">
        <f>SUM(C77:C79)</f>
        <v>123925.55267</v>
      </c>
      <c r="D76" s="15">
        <f>SUM(D77:D79)</f>
        <v>73338.791729999997</v>
      </c>
      <c r="E76" s="15">
        <f t="shared" si="2"/>
        <v>59.179717297927304</v>
      </c>
      <c r="F76" s="15">
        <f>SUM(F77:F79)</f>
        <v>50606.447570000004</v>
      </c>
      <c r="G76" s="30">
        <f t="shared" si="3"/>
        <v>144.91985755087055</v>
      </c>
    </row>
    <row r="77" spans="1:7">
      <c r="A77" s="10" t="s">
        <v>77</v>
      </c>
      <c r="B77" s="11" t="s">
        <v>156</v>
      </c>
      <c r="C77" s="18">
        <v>67593.966670000009</v>
      </c>
      <c r="D77" s="18">
        <v>34366.419990000002</v>
      </c>
      <c r="E77" s="17">
        <f t="shared" si="2"/>
        <v>50.842437103565828</v>
      </c>
      <c r="F77" s="32">
        <v>16538.500640000002</v>
      </c>
      <c r="G77" s="31">
        <f t="shared" si="3"/>
        <v>207.79646679023256</v>
      </c>
    </row>
    <row r="78" spans="1:7">
      <c r="A78" s="10" t="s">
        <v>78</v>
      </c>
      <c r="B78" s="11" t="s">
        <v>157</v>
      </c>
      <c r="C78" s="18">
        <v>41296.213000000003</v>
      </c>
      <c r="D78" s="18">
        <v>29999.46485</v>
      </c>
      <c r="E78" s="17">
        <f t="shared" si="2"/>
        <v>72.644590558461132</v>
      </c>
      <c r="F78" s="32">
        <v>29279.50837</v>
      </c>
      <c r="G78" s="31">
        <f t="shared" si="3"/>
        <v>102.45890904622455</v>
      </c>
    </row>
    <row r="79" spans="1:7">
      <c r="A79" s="10" t="s">
        <v>79</v>
      </c>
      <c r="B79" s="11" t="s">
        <v>158</v>
      </c>
      <c r="C79" s="18">
        <v>15035.373</v>
      </c>
      <c r="D79" s="18">
        <v>8972.9068900000002</v>
      </c>
      <c r="E79" s="17">
        <f t="shared" si="2"/>
        <v>59.678645085825281</v>
      </c>
      <c r="F79" s="32">
        <v>4788.4385599999996</v>
      </c>
      <c r="G79" s="31">
        <f t="shared" si="3"/>
        <v>187.38690655769844</v>
      </c>
    </row>
    <row r="80" spans="1:7" s="12" customFormat="1" ht="27.6">
      <c r="A80" s="8" t="s">
        <v>80</v>
      </c>
      <c r="B80" s="9" t="s">
        <v>159</v>
      </c>
      <c r="C80" s="15">
        <f>SUM(C81)</f>
        <v>175258.52659999998</v>
      </c>
      <c r="D80" s="15">
        <f>SUM(D81)</f>
        <v>109589.47027999999</v>
      </c>
      <c r="E80" s="15">
        <f t="shared" si="2"/>
        <v>62.530178933958922</v>
      </c>
      <c r="F80" s="15">
        <f>SUM(F81)</f>
        <v>110116.28586</v>
      </c>
      <c r="G80" s="30">
        <f t="shared" si="3"/>
        <v>99.521582501729313</v>
      </c>
    </row>
    <row r="81" spans="1:7" ht="27.6">
      <c r="A81" s="10" t="s">
        <v>81</v>
      </c>
      <c r="B81" s="11" t="s">
        <v>160</v>
      </c>
      <c r="C81" s="18">
        <v>175258.52659999998</v>
      </c>
      <c r="D81" s="18">
        <v>109589.47027999999</v>
      </c>
      <c r="E81" s="17">
        <f t="shared" si="2"/>
        <v>62.530178933958922</v>
      </c>
      <c r="F81" s="18">
        <v>110116.28586</v>
      </c>
      <c r="G81" s="31">
        <f t="shared" si="3"/>
        <v>99.521582501729313</v>
      </c>
    </row>
    <row r="82" spans="1:7" s="12" customFormat="1" ht="41.4">
      <c r="A82" s="8" t="s">
        <v>82</v>
      </c>
      <c r="B82" s="9" t="s">
        <v>161</v>
      </c>
      <c r="C82" s="15">
        <f>SUM(C83:C85)</f>
        <v>141273.56725000002</v>
      </c>
      <c r="D82" s="15">
        <f>SUM(D83:D85)</f>
        <v>0</v>
      </c>
      <c r="E82" s="15">
        <f t="shared" si="2"/>
        <v>0</v>
      </c>
      <c r="F82" s="15">
        <f>SUM(F83:F85)</f>
        <v>0</v>
      </c>
      <c r="G82" s="30">
        <v>0</v>
      </c>
    </row>
    <row r="83" spans="1:7" ht="27.6">
      <c r="A83" s="10" t="s">
        <v>83</v>
      </c>
      <c r="B83" s="11" t="s">
        <v>162</v>
      </c>
      <c r="C83" s="17">
        <v>0</v>
      </c>
      <c r="D83" s="17">
        <v>0</v>
      </c>
      <c r="E83" s="17">
        <v>0</v>
      </c>
      <c r="F83" s="17">
        <v>0</v>
      </c>
      <c r="G83" s="31">
        <v>0</v>
      </c>
    </row>
    <row r="84" spans="1:7">
      <c r="A84" s="10" t="s">
        <v>84</v>
      </c>
      <c r="B84" s="11" t="s">
        <v>163</v>
      </c>
      <c r="C84" s="18">
        <v>101536.76725</v>
      </c>
      <c r="D84" s="18">
        <v>0</v>
      </c>
      <c r="E84" s="17">
        <f t="shared" si="2"/>
        <v>0</v>
      </c>
      <c r="F84" s="17">
        <v>0</v>
      </c>
      <c r="G84" s="31">
        <v>0</v>
      </c>
    </row>
    <row r="85" spans="1:7">
      <c r="A85" s="10" t="s">
        <v>85</v>
      </c>
      <c r="B85" s="11" t="s">
        <v>164</v>
      </c>
      <c r="C85" s="18">
        <v>39736.800000000003</v>
      </c>
      <c r="D85" s="18">
        <v>0</v>
      </c>
      <c r="E85" s="17">
        <f t="shared" si="2"/>
        <v>0</v>
      </c>
      <c r="F85" s="17">
        <v>0</v>
      </c>
      <c r="G85" s="31">
        <v>0</v>
      </c>
    </row>
  </sheetData>
  <mergeCells count="4">
    <mergeCell ref="A1:G1"/>
    <mergeCell ref="A2:G2"/>
    <mergeCell ref="A3:G3"/>
    <mergeCell ref="A4:D4"/>
  </mergeCells>
  <phoneticPr fontId="8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2017-10-26T14:57:11Z</dcterms:modified>
</cp:coreProperties>
</file>