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40" yWindow="108" windowWidth="14808" windowHeight="8016" activeTab="1"/>
  </bookViews>
  <sheets>
    <sheet name="Республиканский" sheetId="4" r:id="rId1"/>
    <sheet name="Консолидированный" sheetId="9" r:id="rId2"/>
  </sheets>
  <externalReferences>
    <externalReference r:id="rId3"/>
  </externalReferences>
  <definedNames>
    <definedName name="Svod0306" localSheetId="1">#REF!</definedName>
    <definedName name="Svod0306">#REF!</definedName>
    <definedName name="XDO_?AM_MM?" localSheetId="1">#REF!</definedName>
    <definedName name="XDO_?AM_MM?">#REF!</definedName>
    <definedName name="XDO_?AM_MM_2?" localSheetId="1">#REF!</definedName>
    <definedName name="XDO_?AM_MM_2?">#REF!</definedName>
    <definedName name="XDO_?AM_MM_3?" localSheetId="1">#REF!</definedName>
    <definedName name="XDO_?AM_MM_3?">#REF!</definedName>
    <definedName name="XDO_?AM_YY?" localSheetId="1">#REF!</definedName>
    <definedName name="XDO_?AM_YY?">#REF!</definedName>
    <definedName name="XDO_?AM_YY_2?" localSheetId="1">#REF!</definedName>
    <definedName name="XDO_?AM_YY_2?">#REF!</definedName>
    <definedName name="XDO_?AM_YY_3?" localSheetId="1">#REF!</definedName>
    <definedName name="XDO_?AM_YY_3?">#REF!</definedName>
    <definedName name="XDO_?BS?" localSheetId="1">#REF!</definedName>
    <definedName name="XDO_?BS?">#REF!</definedName>
    <definedName name="XDO_?CODE_T?" localSheetId="1">#REF!</definedName>
    <definedName name="XDO_?CODE_T?">#REF!</definedName>
    <definedName name="XDO_?IL?" localSheetId="1">#REF!</definedName>
    <definedName name="XDO_?IL?">#REF!</definedName>
    <definedName name="XDO_?KBK?" localSheetId="1">#REF!</definedName>
    <definedName name="XDO_?KBK?">#REF!</definedName>
    <definedName name="XDO_?KBK_2?" localSheetId="1">#REF!</definedName>
    <definedName name="XDO_?KBK_2?">#REF!</definedName>
    <definedName name="XDO_?NAME_BUD?" localSheetId="1">#REF!</definedName>
    <definedName name="XDO_?NAME_BUD?">#REF!</definedName>
    <definedName name="XDO_?NAME_BUD_2?" localSheetId="1">#REF!</definedName>
    <definedName name="XDO_?NAME_BUD_2?">#REF!</definedName>
    <definedName name="XDO_?NAME_MM?" localSheetId="1">#REF!</definedName>
    <definedName name="XDO_?NAME_MM?">#REF!</definedName>
    <definedName name="XDO_?NAME_T?" localSheetId="1">#REF!</definedName>
    <definedName name="XDO_?NAME_T?">#REF!</definedName>
    <definedName name="XDO_?NAME_UFO?" localSheetId="1">#REF!</definedName>
    <definedName name="XDO_?NAME_UFO?">#REF!</definedName>
    <definedName name="XDO_?NOTE?" localSheetId="1">#REF!</definedName>
    <definedName name="XDO_?NOTE?">#REF!</definedName>
    <definedName name="XDO_?NV?" localSheetId="1">#REF!</definedName>
    <definedName name="XDO_?NV?">#REF!</definedName>
    <definedName name="XDO_?REPORT_DATE?" localSheetId="1">#REF!</definedName>
    <definedName name="XDO_?REPORT_DATE?">#REF!</definedName>
    <definedName name="XDO_?REPORT_MM?" localSheetId="1">#REF!</definedName>
    <definedName name="XDO_?REPORT_MM?">#REF!</definedName>
    <definedName name="XDO_?REPORT_MM_2?" localSheetId="1">#REF!</definedName>
    <definedName name="XDO_?REPORT_MM_2?">#REF!</definedName>
    <definedName name="XDO_?SIGN5?" localSheetId="1">#REF!</definedName>
    <definedName name="XDO_?SIGN5?">#REF!</definedName>
    <definedName name="XDO_?SIGN6?" localSheetId="1">#REF!</definedName>
    <definedName name="XDO_?SIGN6?">#REF!</definedName>
    <definedName name="XDO_?SIGN7?" localSheetId="1">#REF!</definedName>
    <definedName name="XDO_?SIGN7?">#REF!</definedName>
    <definedName name="XDO_GROUP_?EMPTY_1?" localSheetId="1">#REF!</definedName>
    <definedName name="XDO_GROUP_?EMPTY_1?">#REF!</definedName>
    <definedName name="XDO_GROUP_?LINE?" localSheetId="1">'[1]0531467'!#REF!</definedName>
    <definedName name="XDO_GROUP_?LINE?">'[1]0531467'!#REF!</definedName>
    <definedName name="XDO_GROUP_?LIST_DATA?" localSheetId="1">#REF!</definedName>
    <definedName name="XDO_GROUP_?LIST_DATA?">#REF!</definedName>
    <definedName name="XDO_GROUP_?LIST_DATA_2?" localSheetId="1">#REF!</definedName>
    <definedName name="XDO_GROUP_?LIST_DATA_2?">#REF!</definedName>
    <definedName name="XDO_GROUP_?LIST_DATA_3?" localSheetId="1">#REF!</definedName>
    <definedName name="XDO_GROUP_?LIST_DATA_3?">#REF!</definedName>
    <definedName name="XDO_GROUP_?REPPRT?" localSheetId="1">#REF!</definedName>
    <definedName name="XDO_GROUP_?REPPRT?">#REF!</definedName>
    <definedName name="А246" localSheetId="1">#REF!</definedName>
    <definedName name="А246">#REF!</definedName>
    <definedName name="_xlnm.Print_Titles" localSheetId="1">Консолидированный!$6:$6</definedName>
    <definedName name="_xlnm.Print_Titles" localSheetId="0">Республиканский!$6:$6</definedName>
    <definedName name="_xlnm.Print_Area" localSheetId="1">Консолидированный!$A$1:$F$45</definedName>
    <definedName name="_xlnm.Print_Area" localSheetId="0">Республиканский!$A$1:$F$41</definedName>
  </definedNames>
  <calcPr calcId="125725"/>
</workbook>
</file>

<file path=xl/calcChain.xml><?xml version="1.0" encoding="utf-8"?>
<calcChain xmlns="http://schemas.openxmlformats.org/spreadsheetml/2006/main">
  <c r="F44" i="9"/>
  <c r="C44"/>
  <c r="B44"/>
  <c r="E44"/>
  <c r="E40" i="4"/>
  <c r="C40"/>
  <c r="B40"/>
  <c r="F13" l="1"/>
  <c r="E11"/>
  <c r="E11" i="9"/>
  <c r="F13"/>
  <c r="D29" i="4"/>
  <c r="B8"/>
  <c r="B35"/>
  <c r="F25" i="9"/>
  <c r="F19"/>
  <c r="F17"/>
  <c r="F18"/>
  <c r="E15" i="4"/>
  <c r="D25" i="9"/>
  <c r="D19"/>
  <c r="D21"/>
  <c r="D17"/>
  <c r="D18"/>
  <c r="D13"/>
  <c r="C11"/>
  <c r="B11"/>
  <c r="D13" i="4"/>
  <c r="F17"/>
  <c r="C15"/>
  <c r="B15"/>
  <c r="D15"/>
  <c r="C11"/>
  <c r="B11"/>
  <c r="E20" i="9"/>
  <c r="C20"/>
  <c r="C7" s="1"/>
  <c r="B20"/>
  <c r="E15"/>
  <c r="C15"/>
  <c r="B15"/>
  <c r="D15" s="1"/>
  <c r="B8"/>
  <c r="B26"/>
  <c r="D44"/>
  <c r="F43"/>
  <c r="D43"/>
  <c r="F42"/>
  <c r="D42"/>
  <c r="F41"/>
  <c r="D41"/>
  <c r="F40"/>
  <c r="D40"/>
  <c r="E39"/>
  <c r="E38" s="1"/>
  <c r="C39"/>
  <c r="C38" s="1"/>
  <c r="B39"/>
  <c r="F37"/>
  <c r="D37"/>
  <c r="F36"/>
  <c r="D36"/>
  <c r="F35"/>
  <c r="D35"/>
  <c r="F34"/>
  <c r="D34"/>
  <c r="F33"/>
  <c r="D33"/>
  <c r="F32"/>
  <c r="D32"/>
  <c r="F31"/>
  <c r="D31"/>
  <c r="F29"/>
  <c r="D29"/>
  <c r="D28"/>
  <c r="F27"/>
  <c r="D27"/>
  <c r="E26"/>
  <c r="E7" s="1"/>
  <c r="E8"/>
  <c r="C26"/>
  <c r="F26" s="1"/>
  <c r="F24"/>
  <c r="D24"/>
  <c r="F23"/>
  <c r="D23"/>
  <c r="F22"/>
  <c r="D22"/>
  <c r="F20"/>
  <c r="F16"/>
  <c r="D16"/>
  <c r="F15"/>
  <c r="F14"/>
  <c r="D14"/>
  <c r="F12"/>
  <c r="D12"/>
  <c r="F11"/>
  <c r="F10"/>
  <c r="D10"/>
  <c r="F9"/>
  <c r="D9"/>
  <c r="C8"/>
  <c r="E8" i="4"/>
  <c r="E18"/>
  <c r="E22"/>
  <c r="F22" s="1"/>
  <c r="C8"/>
  <c r="C18"/>
  <c r="C22"/>
  <c r="B18"/>
  <c r="D18" s="1"/>
  <c r="B22"/>
  <c r="D11" i="9"/>
  <c r="D20"/>
  <c r="D8" i="4"/>
  <c r="D9"/>
  <c r="D10"/>
  <c r="D11"/>
  <c r="D12"/>
  <c r="D14"/>
  <c r="D16"/>
  <c r="D19"/>
  <c r="D20"/>
  <c r="D21"/>
  <c r="D22"/>
  <c r="D23"/>
  <c r="D24"/>
  <c r="D25"/>
  <c r="D27"/>
  <c r="D28"/>
  <c r="D30"/>
  <c r="D31"/>
  <c r="D32"/>
  <c r="C35"/>
  <c r="C34" s="1"/>
  <c r="D36"/>
  <c r="D37"/>
  <c r="D38"/>
  <c r="D39"/>
  <c r="D40"/>
  <c r="E35"/>
  <c r="E34" s="1"/>
  <c r="F15"/>
  <c r="F9"/>
  <c r="F10"/>
  <c r="F12"/>
  <c r="F14"/>
  <c r="F16"/>
  <c r="F18"/>
  <c r="F19"/>
  <c r="F20"/>
  <c r="F21"/>
  <c r="F23"/>
  <c r="F25"/>
  <c r="F27"/>
  <c r="F28"/>
  <c r="F29"/>
  <c r="F30"/>
  <c r="F31"/>
  <c r="F32"/>
  <c r="F36"/>
  <c r="F37"/>
  <c r="F38"/>
  <c r="F39"/>
  <c r="F40"/>
  <c r="F11"/>
  <c r="F8"/>
  <c r="F8" i="9"/>
  <c r="C7" i="4"/>
  <c r="E7"/>
  <c r="E41" s="1"/>
  <c r="D8" i="9"/>
  <c r="B34" i="4"/>
  <c r="D39" i="9" l="1"/>
  <c r="F38"/>
  <c r="F39"/>
  <c r="E45"/>
  <c r="F35" i="4"/>
  <c r="D34"/>
  <c r="D35"/>
  <c r="C41"/>
  <c r="F41" s="1"/>
  <c r="F34"/>
  <c r="F7" i="9"/>
  <c r="C45"/>
  <c r="F7" i="4"/>
  <c r="B7"/>
  <c r="B41" s="1"/>
  <c r="B7" i="9"/>
  <c r="D26"/>
  <c r="B38"/>
  <c r="D38" s="1"/>
  <c r="D7" i="4"/>
  <c r="B45" i="9" l="1"/>
  <c r="D45" s="1"/>
  <c r="D41" i="4"/>
  <c r="F45" i="9"/>
  <c r="D7"/>
</calcChain>
</file>

<file path=xl/sharedStrings.xml><?xml version="1.0" encoding="utf-8"?>
<sst xmlns="http://schemas.openxmlformats.org/spreadsheetml/2006/main" count="106" uniqueCount="55">
  <si>
    <t>ИНФОРМАЦИЯ</t>
  </si>
  <si>
    <t>(по данным бухгалтерской отчетности)</t>
  </si>
  <si>
    <t>НАЛОГОВЫЕ И НЕНАЛОГОВЫЕ ДОХОДЫ</t>
  </si>
  <si>
    <t>Налог на прибыль организаций</t>
  </si>
  <si>
    <t>Налог на доходы физических лиц</t>
  </si>
  <si>
    <t>Акцизы на алкогольную продукцию</t>
  </si>
  <si>
    <t>Доходы от уплаты акцизов на нефтепродукты</t>
  </si>
  <si>
    <t xml:space="preserve"> </t>
  </si>
  <si>
    <t>Наименование показателей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</si>
  <si>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</si>
  <si>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</si>
  <si>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</si>
  <si>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</si>
  <si>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</si>
  <si>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организаций</t>
  </si>
  <si>
    <t>Транспортный налог</t>
  </si>
  <si>
    <t>Налог на игорный бизнес</t>
  </si>
  <si>
    <t>НАЛОГИ, СБОРЫ И РЕГУЛЯРНЫЕ ПЛАТЕЖИ ЗА ПОЛЬЗОВАНИЕ ПРИРОДНЫМИ РЕСУРСАМИ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</si>
  <si>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</si>
  <si>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</si>
  <si>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</si>
  <si>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</si>
  <si>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</si>
  <si>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</si>
  <si>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</si>
  <si>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</si>
  <si>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</si>
  <si>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</si>
  <si>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</si>
  <si>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</si>
  <si>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</si>
  <si>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ВСЕГО ДОХОДОВ</t>
  </si>
  <si>
    <t>ДОХОДЫ ОТ ОКАЗАНИЯ ПЛАТНЫХ УСЛУГ (РАБОТ) И КОМПЕНСАЦИИ ЗАТРАТ ГОСУДАРСТВА</t>
  </si>
  <si>
    <t>ПРОЧИЕ НЕНАЛОГОВЫЕ ДОХОДЫ</t>
  </si>
  <si>
    <t xml:space="preserve">об исполнении доходов республиканского бюджета   </t>
  </si>
  <si>
    <t xml:space="preserve"> тыс. рублей</t>
  </si>
  <si>
    <t>ПРОЧИЕ БЕЗВОЗМЕЗДНЫЕ ПОСТУПЛЕНИЯ</t>
  </si>
  <si>
    <t xml:space="preserve">БЕЗВОЗМЕЗДНЫЕ ПОСТУПЛЕНИЯ </t>
  </si>
  <si>
    <t>Темп роста к соответствующему периоду прошлого года, %</t>
  </si>
  <si>
    <t>ЗАДОЛЖЕННОСТЬ И ПЕРЕРАСЧЕТЫ ПО ОТМЕНЕННЫМ НАЛОГАМ, СБОРАМ И ИНЫМ ОБЯЗАТЕЛЬНЫМ ПЛАТЕЖАМ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</si>
  <si>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</si>
  <si>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</si>
  <si>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</si>
  <si>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</si>
  <si>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</si>
  <si>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 xml:space="preserve">об исполнении доходов консолидированного бюджета   </t>
  </si>
  <si>
    <t>Доходы от уплаты акцизов на алкогольную продукцию</t>
  </si>
  <si>
    <t>-</t>
  </si>
  <si>
    <t>Карачаево-Черкесской Республики за 1 квартал 2018 года</t>
  </si>
  <si>
    <t>Фактически исполнено за 1 квартал 2018 года</t>
  </si>
  <si>
    <t>% исполнение годового плана за 1 квартал 2018 г.</t>
  </si>
  <si>
    <t>Фактически исполнено за 1 квартал 2017 года</t>
  </si>
  <si>
    <t>План на 2018 год по состоянию на 01.04.2018 г. по Отчету об исполнении консолидированного бюджета по форме № 0503317</t>
  </si>
  <si>
    <t xml:space="preserve">План на 2018 год по Закону Карачаево-Черкесской Республики от 25.12.2017 № 85-РЗ </t>
  </si>
  <si>
    <t xml:space="preserve"> -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</si>
</sst>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0">
    <xf numFmtId="0" fontId="0" fillId="0" borderId="0" xfId="0"/>
    <xf numFmtId="0" fontId="3" fillId="0" borderId="0" xfId="1" applyFont="1" applyFill="1" applyBorder="1"/>
    <xf numFmtId="0" fontId="4" fillId="0" borderId="0" xfId="1" applyFont="1" applyFill="1" applyBorder="1"/>
    <xf numFmtId="0" fontId="3" fillId="0" borderId="0" xfId="1" applyFont="1" applyFill="1" applyBorder="1" applyAlignment="1">
      <alignment vertical="top"/>
    </xf>
    <xf numFmtId="164" fontId="3" fillId="0" borderId="0" xfId="1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 indent="1"/>
    </xf>
    <xf numFmtId="164" fontId="4" fillId="0" borderId="1" xfId="1" applyNumberFormat="1" applyFont="1" applyFill="1" applyBorder="1" applyAlignment="1">
      <alignment horizontal="right" wrapText="1"/>
    </xf>
    <xf numFmtId="164" fontId="4" fillId="0" borderId="1" xfId="1" applyNumberFormat="1" applyFont="1" applyFill="1" applyBorder="1" applyAlignment="1">
      <alignment horizontal="right"/>
    </xf>
    <xf numFmtId="165" fontId="4" fillId="0" borderId="1" xfId="1" applyNumberFormat="1" applyFont="1" applyFill="1" applyBorder="1" applyAlignment="1">
      <alignment horizontal="right"/>
    </xf>
    <xf numFmtId="164" fontId="8" fillId="0" borderId="1" xfId="1" applyNumberFormat="1" applyFont="1" applyFill="1" applyBorder="1" applyAlignment="1">
      <alignment horizontal="right"/>
    </xf>
    <xf numFmtId="0" fontId="4" fillId="0" borderId="1" xfId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top" wrapText="1"/>
    </xf>
    <xf numFmtId="0" fontId="7" fillId="0" borderId="1" xfId="0" applyFont="1" applyBorder="1" applyAlignment="1">
      <alignment vertical="center" wrapText="1"/>
    </xf>
    <xf numFmtId="0" fontId="4" fillId="0" borderId="1" xfId="1" applyFont="1" applyFill="1" applyBorder="1" applyAlignment="1">
      <alignment horizontal="left" vertical="top" wrapText="1" indent="1"/>
    </xf>
    <xf numFmtId="0" fontId="4" fillId="0" borderId="1" xfId="2" applyFont="1" applyBorder="1" applyAlignment="1">
      <alignment horizontal="left" vertical="center" wrapText="1" indent="1"/>
    </xf>
    <xf numFmtId="0" fontId="4" fillId="0" borderId="1" xfId="1" applyFont="1" applyFill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4" fillId="0" borderId="1" xfId="1" applyFont="1" applyFill="1" applyBorder="1" applyAlignment="1">
      <alignment horizontal="left" vertical="top" indent="1"/>
    </xf>
    <xf numFmtId="0" fontId="4" fillId="0" borderId="1" xfId="1" applyFont="1" applyFill="1" applyBorder="1" applyAlignment="1">
      <alignment horizontal="left" vertical="top"/>
    </xf>
    <xf numFmtId="0" fontId="8" fillId="0" borderId="1" xfId="1" applyFont="1" applyFill="1" applyBorder="1" applyAlignment="1">
      <alignment horizontal="left" vertical="top" wrapText="1"/>
    </xf>
    <xf numFmtId="0" fontId="8" fillId="0" borderId="1" xfId="1" applyFont="1" applyFill="1" applyBorder="1" applyAlignment="1">
      <alignment vertical="top"/>
    </xf>
    <xf numFmtId="164" fontId="8" fillId="0" borderId="1" xfId="1" applyNumberFormat="1" applyFont="1" applyFill="1" applyBorder="1" applyAlignment="1">
      <alignment horizontal="right" vertical="top"/>
    </xf>
    <xf numFmtId="0" fontId="4" fillId="0" borderId="0" xfId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center"/>
    </xf>
    <xf numFmtId="0" fontId="0" fillId="0" borderId="0" xfId="0" applyAlignment="1"/>
    <xf numFmtId="0" fontId="2" fillId="0" borderId="0" xfId="1" applyFont="1" applyFill="1" applyBorder="1" applyAlignment="1">
      <alignment horizontal="center"/>
    </xf>
    <xf numFmtId="0" fontId="10" fillId="0" borderId="0" xfId="0" applyFont="1" applyAlignment="1"/>
    <xf numFmtId="0" fontId="2" fillId="0" borderId="0" xfId="1" applyFont="1" applyFill="1" applyAlignment="1">
      <alignment horizontal="center"/>
    </xf>
  </cellXfs>
  <cellStyles count="3">
    <cellStyle name="Обычный" xfId="0" builtinId="0"/>
    <cellStyle name="Обычный 2" xfId="1"/>
    <cellStyle name="Обычный_По видам налогов 201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103;%20&#1087;&#1072;&#1087;&#1082;&#1072;\&#1056;&#1040;&#1041;&#1054;&#1063;&#1048;&#1045;%20&#1044;&#1054;&#1050;&#1059;&#1052;&#1045;&#1053;&#1058;&#1067;\2013\&#1055;&#1083;&#1072;&#1085;&#1086;&#1074;&#1099;&#1077;%20&#1087;&#1086;&#1082;&#1072;&#1079;&#1072;&#1090;&#1077;&#1083;&#1080;%20&#1085;&#1072;%202013%20&#1075;&#1086;&#1076;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вар 1"/>
      <sheetName val="анализ вар 2 (ср прибыль)"/>
      <sheetName val="планы"/>
      <sheetName val="планы ср по прибыли"/>
      <sheetName val="планы уточ % по кредитам и приб"/>
      <sheetName val="планы (уточ-% по кредитам)"/>
      <sheetName val="СВОД"/>
      <sheetName val="республ. бюджет ср по прибыли"/>
      <sheetName val="республ. бюджет"/>
      <sheetName val="рабочая с %"/>
      <sheetName val="Респ 2011 прибыль"/>
      <sheetName val="анализ"/>
      <sheetName val="анализ полный"/>
      <sheetName val="0531467"/>
      <sheetName val="Рес тв"/>
      <sheetName val="СВОД (2)"/>
      <sheetName val="УФК свод"/>
      <sheetName val="УСН"/>
      <sheetName val="темпы роста по района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F41"/>
  <sheetViews>
    <sheetView topLeftCell="B26" zoomScaleSheetLayoutView="80" workbookViewId="0">
      <selection activeCell="E41" sqref="E41"/>
    </sheetView>
  </sheetViews>
  <sheetFormatPr defaultColWidth="18.6640625" defaultRowHeight="15.6"/>
  <cols>
    <col min="1" max="1" width="68" style="3" customWidth="1"/>
    <col min="2" max="3" width="14.6640625" style="4" customWidth="1"/>
    <col min="4" max="4" width="14.6640625" style="1" customWidth="1"/>
    <col min="5" max="5" width="14.5546875" style="1" customWidth="1"/>
    <col min="6" max="6" width="14.6640625" style="1" customWidth="1"/>
    <col min="7" max="253" width="9.109375" style="1" customWidth="1"/>
    <col min="254" max="254" width="89" style="1" customWidth="1"/>
    <col min="255" max="16384" width="18.6640625" style="1"/>
  </cols>
  <sheetData>
    <row r="1" spans="1:6">
      <c r="A1" s="25" t="s">
        <v>0</v>
      </c>
      <c r="B1" s="25"/>
      <c r="C1" s="25"/>
      <c r="D1" s="25"/>
      <c r="E1" s="26"/>
      <c r="F1" s="26"/>
    </row>
    <row r="2" spans="1:6">
      <c r="A2" s="27" t="s">
        <v>34</v>
      </c>
      <c r="B2" s="27"/>
      <c r="C2" s="27"/>
      <c r="D2" s="27"/>
      <c r="E2" s="28"/>
      <c r="F2" s="28"/>
    </row>
    <row r="3" spans="1:6">
      <c r="A3" s="29" t="s">
        <v>48</v>
      </c>
      <c r="B3" s="29"/>
      <c r="C3" s="29"/>
      <c r="D3" s="29"/>
      <c r="E3" s="28"/>
      <c r="F3" s="28"/>
    </row>
    <row r="4" spans="1:6" s="2" customFormat="1" ht="15.75" hidden="1" customHeight="1">
      <c r="A4" s="24" t="s">
        <v>1</v>
      </c>
      <c r="B4" s="24"/>
      <c r="C4" s="24"/>
    </row>
    <row r="5" spans="1:6">
      <c r="A5" s="3" t="s">
        <v>7</v>
      </c>
      <c r="D5" s="4"/>
      <c r="F5" s="4" t="s">
        <v>35</v>
      </c>
    </row>
    <row r="6" spans="1:6" ht="128.25" customHeight="1">
      <c r="A6" s="11" t="s">
        <v>8</v>
      </c>
      <c r="B6" s="12" t="s">
        <v>53</v>
      </c>
      <c r="C6" s="12" t="s">
        <v>49</v>
      </c>
      <c r="D6" s="12" t="s">
        <v>50</v>
      </c>
      <c r="E6" s="12" t="s">
        <v>51</v>
      </c>
      <c r="F6" s="12" t="s">
        <v>38</v>
      </c>
    </row>
    <row r="7" spans="1:6" ht="15" customHeight="1">
      <c r="A7" s="21" t="s">
        <v>2</v>
      </c>
      <c r="B7" s="10">
        <f>B8+B11+B15+B18+B22+B25+B26+B27+B28+B29+B30+B31+B32+B33</f>
        <v>7543312.4000000004</v>
      </c>
      <c r="C7" s="10">
        <f>C8+C11+C15+C18+C22+C25+C26+C27+C28+C29+C30+C31+C32+C33</f>
        <v>1371438.1073799999</v>
      </c>
      <c r="D7" s="10">
        <f>C7/B7*100</f>
        <v>18.180847281096298</v>
      </c>
      <c r="E7" s="10">
        <f>E8+E11+E15+E18+E22+E25+E26+E27+E28+E29+E30+E31+E32+E33</f>
        <v>1238187.6535899998</v>
      </c>
      <c r="F7" s="10">
        <f>C7/E7*100</f>
        <v>110.76173336114717</v>
      </c>
    </row>
    <row r="8" spans="1:6" ht="15" customHeight="1">
      <c r="A8" s="14" t="s">
        <v>9</v>
      </c>
      <c r="B8" s="8">
        <f>B9+B10</f>
        <v>4015093.6</v>
      </c>
      <c r="C8" s="8">
        <f>C9+C10</f>
        <v>905800.77812000003</v>
      </c>
      <c r="D8" s="8">
        <f t="shared" ref="D8:D41" si="0">C8/B8*100</f>
        <v>22.559891956690624</v>
      </c>
      <c r="E8" s="8">
        <f>E9+E10</f>
        <v>829529.25919000001</v>
      </c>
      <c r="F8" s="8">
        <f t="shared" ref="F8:F41" si="1">C8/E8*100</f>
        <v>109.19455439154441</v>
      </c>
    </row>
    <row r="9" spans="1:6" ht="15" customHeight="1">
      <c r="A9" s="15" t="s">
        <v>3</v>
      </c>
      <c r="B9" s="7">
        <v>1438447.4</v>
      </c>
      <c r="C9" s="8">
        <v>372295.01879</v>
      </c>
      <c r="D9" s="8">
        <f t="shared" si="0"/>
        <v>25.881726282796301</v>
      </c>
      <c r="E9" s="8">
        <v>316177.99351</v>
      </c>
      <c r="F9" s="8">
        <f t="shared" si="1"/>
        <v>117.74855506451468</v>
      </c>
    </row>
    <row r="10" spans="1:6" ht="15" customHeight="1">
      <c r="A10" s="15" t="s">
        <v>4</v>
      </c>
      <c r="B10" s="8">
        <v>2576646.2000000002</v>
      </c>
      <c r="C10" s="8">
        <v>533505.75933000003</v>
      </c>
      <c r="D10" s="8">
        <f t="shared" si="0"/>
        <v>20.705433261656179</v>
      </c>
      <c r="E10" s="8">
        <v>513351.26568000001</v>
      </c>
      <c r="F10" s="8">
        <f t="shared" si="1"/>
        <v>103.92606291197175</v>
      </c>
    </row>
    <row r="11" spans="1:6" ht="30" customHeight="1">
      <c r="A11" s="14" t="s">
        <v>10</v>
      </c>
      <c r="B11" s="8">
        <f>B12+B13+B14</f>
        <v>892752.3</v>
      </c>
      <c r="C11" s="8">
        <f>C12+C13+C14</f>
        <v>209346.49314999999</v>
      </c>
      <c r="D11" s="8">
        <f t="shared" si="0"/>
        <v>23.449560774024327</v>
      </c>
      <c r="E11" s="8">
        <f>E12+E13+E14</f>
        <v>199359.68215000001</v>
      </c>
      <c r="F11" s="8">
        <f t="shared" si="1"/>
        <v>105.00944368103768</v>
      </c>
    </row>
    <row r="12" spans="1:6" ht="15" customHeight="1">
      <c r="A12" s="16" t="s">
        <v>5</v>
      </c>
      <c r="B12" s="7">
        <v>19320</v>
      </c>
      <c r="C12" s="8">
        <v>4467.54</v>
      </c>
      <c r="D12" s="8">
        <f t="shared" si="0"/>
        <v>23.123913043478261</v>
      </c>
      <c r="E12" s="8">
        <v>2456.7449999999999</v>
      </c>
      <c r="F12" s="8">
        <f t="shared" si="1"/>
        <v>181.84793293565266</v>
      </c>
    </row>
    <row r="13" spans="1:6" ht="15" customHeight="1">
      <c r="A13" s="16" t="s">
        <v>46</v>
      </c>
      <c r="B13" s="7">
        <v>31623</v>
      </c>
      <c r="C13" s="8">
        <v>5372.3433399999994</v>
      </c>
      <c r="D13" s="8">
        <f t="shared" si="0"/>
        <v>16.988721310438603</v>
      </c>
      <c r="E13" s="8">
        <v>2045.63697</v>
      </c>
      <c r="F13" s="8">
        <f t="shared" si="1"/>
        <v>262.62447437093391</v>
      </c>
    </row>
    <row r="14" spans="1:6" ht="15" customHeight="1">
      <c r="A14" s="16" t="s">
        <v>6</v>
      </c>
      <c r="B14" s="7">
        <v>841809.3</v>
      </c>
      <c r="C14" s="8">
        <v>199506.60980999999</v>
      </c>
      <c r="D14" s="8">
        <f t="shared" si="0"/>
        <v>23.699739336450666</v>
      </c>
      <c r="E14" s="8">
        <v>194857.30018000002</v>
      </c>
      <c r="F14" s="8">
        <f t="shared" si="1"/>
        <v>102.38600741450547</v>
      </c>
    </row>
    <row r="15" spans="1:6" ht="15" customHeight="1">
      <c r="A15" s="14" t="s">
        <v>11</v>
      </c>
      <c r="B15" s="7">
        <f>B16+B17</f>
        <v>283894.8</v>
      </c>
      <c r="C15" s="7">
        <f>C16+C17</f>
        <v>76703.199260000009</v>
      </c>
      <c r="D15" s="8">
        <f t="shared" si="0"/>
        <v>27.018176895103402</v>
      </c>
      <c r="E15" s="7">
        <f>E16+E17</f>
        <v>48524.906649999997</v>
      </c>
      <c r="F15" s="8">
        <f t="shared" si="1"/>
        <v>158.0697512995628</v>
      </c>
    </row>
    <row r="16" spans="1:6" ht="30" customHeight="1">
      <c r="A16" s="6" t="s">
        <v>12</v>
      </c>
      <c r="B16" s="7">
        <v>283894.8</v>
      </c>
      <c r="C16" s="8">
        <v>76697.836260000011</v>
      </c>
      <c r="D16" s="8">
        <f t="shared" si="0"/>
        <v>27.016287815063894</v>
      </c>
      <c r="E16" s="8">
        <v>48522.37801</v>
      </c>
      <c r="F16" s="8">
        <f t="shared" si="1"/>
        <v>158.06693613448485</v>
      </c>
    </row>
    <row r="17" spans="1:6" ht="15" customHeight="1">
      <c r="A17" s="6" t="s">
        <v>41</v>
      </c>
      <c r="B17" s="7">
        <v>0</v>
      </c>
      <c r="C17" s="8">
        <v>5.3630000000000004</v>
      </c>
      <c r="D17" s="8" t="s">
        <v>47</v>
      </c>
      <c r="E17" s="8">
        <v>2.5286399999999998</v>
      </c>
      <c r="F17" s="8">
        <f t="shared" si="1"/>
        <v>212.0902935965579</v>
      </c>
    </row>
    <row r="18" spans="1:6" ht="15" customHeight="1">
      <c r="A18" s="14" t="s">
        <v>13</v>
      </c>
      <c r="B18" s="8">
        <f>B19+B20+B21</f>
        <v>664002.4</v>
      </c>
      <c r="C18" s="8">
        <f>C19+C20+C21</f>
        <v>120007.82869000001</v>
      </c>
      <c r="D18" s="8">
        <f t="shared" si="0"/>
        <v>18.073402850652347</v>
      </c>
      <c r="E18" s="8">
        <f>E19+E20+E21</f>
        <v>115223.31565</v>
      </c>
      <c r="F18" s="8">
        <f t="shared" si="1"/>
        <v>104.1523827126563</v>
      </c>
    </row>
    <row r="19" spans="1:6" ht="15" customHeight="1">
      <c r="A19" s="6" t="s">
        <v>14</v>
      </c>
      <c r="B19" s="8">
        <v>459880.2</v>
      </c>
      <c r="C19" s="8">
        <v>81206.112480000011</v>
      </c>
      <c r="D19" s="8">
        <f t="shared" si="0"/>
        <v>17.658101496868099</v>
      </c>
      <c r="E19" s="8">
        <v>80775.478390000004</v>
      </c>
      <c r="F19" s="8">
        <f t="shared" si="1"/>
        <v>100.53312477819173</v>
      </c>
    </row>
    <row r="20" spans="1:6" ht="15" customHeight="1">
      <c r="A20" s="6" t="s">
        <v>15</v>
      </c>
      <c r="B20" s="8">
        <v>203198.2</v>
      </c>
      <c r="C20" s="8">
        <v>38524.62444</v>
      </c>
      <c r="D20" s="8">
        <f t="shared" si="0"/>
        <v>18.959136665580697</v>
      </c>
      <c r="E20" s="8">
        <v>34258.83726</v>
      </c>
      <c r="F20" s="8">
        <f t="shared" si="1"/>
        <v>112.45164028080035</v>
      </c>
    </row>
    <row r="21" spans="1:6" ht="15" customHeight="1">
      <c r="A21" s="6" t="s">
        <v>16</v>
      </c>
      <c r="B21" s="8">
        <v>924</v>
      </c>
      <c r="C21" s="8">
        <v>277.09177</v>
      </c>
      <c r="D21" s="8">
        <f t="shared" si="0"/>
        <v>29.988286796536794</v>
      </c>
      <c r="E21" s="8">
        <v>189</v>
      </c>
      <c r="F21" s="8">
        <f t="shared" si="1"/>
        <v>146.60940211640212</v>
      </c>
    </row>
    <row r="22" spans="1:6" ht="30" customHeight="1">
      <c r="A22" s="14" t="s">
        <v>17</v>
      </c>
      <c r="B22" s="8">
        <f>B23+B24</f>
        <v>44322.9</v>
      </c>
      <c r="C22" s="8">
        <f>C23+C24</f>
        <v>11668.871880000001</v>
      </c>
      <c r="D22" s="8">
        <f t="shared" si="0"/>
        <v>26.32695938217039</v>
      </c>
      <c r="E22" s="8">
        <f>E23+E24</f>
        <v>9525.7558399999998</v>
      </c>
      <c r="F22" s="8">
        <f t="shared" si="1"/>
        <v>122.49812063207366</v>
      </c>
    </row>
    <row r="23" spans="1:6" ht="15" customHeight="1">
      <c r="A23" s="6" t="s">
        <v>18</v>
      </c>
      <c r="B23" s="8">
        <v>43958.9</v>
      </c>
      <c r="C23" s="8">
        <v>11668.871880000001</v>
      </c>
      <c r="D23" s="8">
        <f t="shared" si="0"/>
        <v>26.544958768304028</v>
      </c>
      <c r="E23" s="8">
        <v>9525.5758399999995</v>
      </c>
      <c r="F23" s="8">
        <f t="shared" si="1"/>
        <v>122.50043541724614</v>
      </c>
    </row>
    <row r="24" spans="1:6" ht="30" customHeight="1">
      <c r="A24" s="6" t="s">
        <v>19</v>
      </c>
      <c r="B24" s="8">
        <v>364</v>
      </c>
      <c r="C24" s="8">
        <v>0</v>
      </c>
      <c r="D24" s="8">
        <f t="shared" si="0"/>
        <v>0</v>
      </c>
      <c r="E24" s="8">
        <v>0.18</v>
      </c>
      <c r="F24" s="8" t="s">
        <v>47</v>
      </c>
    </row>
    <row r="25" spans="1:6" ht="15" customHeight="1">
      <c r="A25" s="14" t="s">
        <v>20</v>
      </c>
      <c r="B25" s="8">
        <v>21546</v>
      </c>
      <c r="C25" s="8">
        <v>5233.5263399999994</v>
      </c>
      <c r="D25" s="8">
        <f t="shared" si="0"/>
        <v>24.290013645224168</v>
      </c>
      <c r="E25" s="8">
        <v>4583.3326200000001</v>
      </c>
      <c r="F25" s="8">
        <f t="shared" si="1"/>
        <v>114.18604700786477</v>
      </c>
    </row>
    <row r="26" spans="1:6" ht="30" customHeight="1">
      <c r="A26" s="14" t="s">
        <v>39</v>
      </c>
      <c r="B26" s="8">
        <v>0</v>
      </c>
      <c r="C26" s="8">
        <v>0</v>
      </c>
      <c r="D26" s="8" t="s">
        <v>47</v>
      </c>
      <c r="E26" s="8">
        <v>0</v>
      </c>
      <c r="F26" s="8" t="s">
        <v>47</v>
      </c>
    </row>
    <row r="27" spans="1:6" ht="30" customHeight="1">
      <c r="A27" s="14" t="s">
        <v>21</v>
      </c>
      <c r="B27" s="8">
        <v>13582.7</v>
      </c>
      <c r="C27" s="8">
        <v>3227.6800499999999</v>
      </c>
      <c r="D27" s="8">
        <f t="shared" si="0"/>
        <v>23.763169693801672</v>
      </c>
      <c r="E27" s="8">
        <v>2148.7251900000001</v>
      </c>
      <c r="F27" s="8">
        <f t="shared" si="1"/>
        <v>150.21372044323638</v>
      </c>
    </row>
    <row r="28" spans="1:6" ht="15" customHeight="1">
      <c r="A28" s="14" t="s">
        <v>22</v>
      </c>
      <c r="B28" s="8">
        <v>7990.8</v>
      </c>
      <c r="C28" s="8">
        <v>1524.83889</v>
      </c>
      <c r="D28" s="8">
        <f t="shared" si="0"/>
        <v>19.08243092055864</v>
      </c>
      <c r="E28" s="8">
        <v>1331.2238500000001</v>
      </c>
      <c r="F28" s="8">
        <f t="shared" si="1"/>
        <v>114.54413846326446</v>
      </c>
    </row>
    <row r="29" spans="1:6" ht="30" customHeight="1">
      <c r="A29" s="17" t="s">
        <v>32</v>
      </c>
      <c r="B29" s="7">
        <v>188.6</v>
      </c>
      <c r="C29" s="8">
        <v>255.78017000000003</v>
      </c>
      <c r="D29" s="8">
        <f t="shared" si="0"/>
        <v>135.62045068928953</v>
      </c>
      <c r="E29" s="8">
        <v>1681.5689600000001</v>
      </c>
      <c r="F29" s="8">
        <f t="shared" si="1"/>
        <v>15.210804676128181</v>
      </c>
    </row>
    <row r="30" spans="1:6" ht="30" customHeight="1">
      <c r="A30" s="18" t="s">
        <v>23</v>
      </c>
      <c r="B30" s="8">
        <v>1258750</v>
      </c>
      <c r="C30" s="8">
        <v>215.93289999999999</v>
      </c>
      <c r="D30" s="8">
        <f t="shared" si="0"/>
        <v>1.7154550148957299E-2</v>
      </c>
      <c r="E30" s="8">
        <v>233.51342000000002</v>
      </c>
      <c r="F30" s="8">
        <f t="shared" si="1"/>
        <v>92.471302077627911</v>
      </c>
    </row>
    <row r="31" spans="1:6" ht="15" customHeight="1">
      <c r="A31" s="14" t="s">
        <v>24</v>
      </c>
      <c r="B31" s="9">
        <v>1300</v>
      </c>
      <c r="C31" s="8">
        <v>660.58395999999993</v>
      </c>
      <c r="D31" s="8">
        <f t="shared" si="0"/>
        <v>50.814150769230757</v>
      </c>
      <c r="E31" s="8">
        <v>651.58686</v>
      </c>
      <c r="F31" s="8">
        <f t="shared" si="1"/>
        <v>101.38079825612198</v>
      </c>
    </row>
    <row r="32" spans="1:6" ht="15" customHeight="1">
      <c r="A32" s="14" t="s">
        <v>25</v>
      </c>
      <c r="B32" s="8">
        <v>339888.3</v>
      </c>
      <c r="C32" s="8">
        <v>36738.616310000005</v>
      </c>
      <c r="D32" s="8">
        <f t="shared" si="0"/>
        <v>10.809026468401532</v>
      </c>
      <c r="E32" s="8">
        <v>25830.068340000002</v>
      </c>
      <c r="F32" s="8">
        <f t="shared" si="1"/>
        <v>142.23197486902197</v>
      </c>
    </row>
    <row r="33" spans="1:6" ht="15" customHeight="1">
      <c r="A33" s="13" t="s">
        <v>33</v>
      </c>
      <c r="B33" s="8">
        <v>0</v>
      </c>
      <c r="C33" s="8">
        <v>53.97766</v>
      </c>
      <c r="D33" s="8" t="s">
        <v>47</v>
      </c>
      <c r="E33" s="8">
        <v>-435.28512999999998</v>
      </c>
      <c r="F33" s="8"/>
    </row>
    <row r="34" spans="1:6" ht="15" customHeight="1">
      <c r="A34" s="5" t="s">
        <v>37</v>
      </c>
      <c r="B34" s="10">
        <f>B35+B40</f>
        <v>17102351.699999999</v>
      </c>
      <c r="C34" s="10">
        <f>C35+C40</f>
        <v>4045993.1999999997</v>
      </c>
      <c r="D34" s="10">
        <f t="shared" si="0"/>
        <v>23.657525415057393</v>
      </c>
      <c r="E34" s="10">
        <f>E35+E40</f>
        <v>2830015.8000000003</v>
      </c>
      <c r="F34" s="10">
        <f t="shared" si="1"/>
        <v>142.96715940596513</v>
      </c>
    </row>
    <row r="35" spans="1:6" ht="30" customHeight="1">
      <c r="A35" s="14" t="s">
        <v>26</v>
      </c>
      <c r="B35" s="8">
        <f>B36+B37+B38+B39</f>
        <v>16986001.899999999</v>
      </c>
      <c r="C35" s="8">
        <f>C36+C37+C38+C39</f>
        <v>4034123.8</v>
      </c>
      <c r="D35" s="8">
        <f t="shared" si="0"/>
        <v>23.749695918731767</v>
      </c>
      <c r="E35" s="8">
        <f>E36+E37+E38+E39</f>
        <v>2820278.1</v>
      </c>
      <c r="F35" s="8">
        <f t="shared" si="1"/>
        <v>143.03992928924279</v>
      </c>
    </row>
    <row r="36" spans="1:6" ht="15" customHeight="1">
      <c r="A36" s="19" t="s">
        <v>27</v>
      </c>
      <c r="B36" s="8">
        <v>9311290.0999999996</v>
      </c>
      <c r="C36" s="8">
        <v>2327821.7999999998</v>
      </c>
      <c r="D36" s="8">
        <f t="shared" si="0"/>
        <v>24.999992213753494</v>
      </c>
      <c r="E36" s="8">
        <v>2061388.2</v>
      </c>
      <c r="F36" s="8">
        <f t="shared" si="1"/>
        <v>112.92495998570283</v>
      </c>
    </row>
    <row r="37" spans="1:6" ht="30" customHeight="1">
      <c r="A37" s="15" t="s">
        <v>28</v>
      </c>
      <c r="B37" s="8">
        <v>6634537.7999999998</v>
      </c>
      <c r="C37" s="8">
        <v>1402536.6</v>
      </c>
      <c r="D37" s="8">
        <f t="shared" si="0"/>
        <v>21.139929295451452</v>
      </c>
      <c r="E37" s="8">
        <v>467946.5</v>
      </c>
      <c r="F37" s="8">
        <f t="shared" si="1"/>
        <v>299.72157073511607</v>
      </c>
    </row>
    <row r="38" spans="1:6" ht="15" customHeight="1">
      <c r="A38" s="19" t="s">
        <v>29</v>
      </c>
      <c r="B38" s="8">
        <v>1009448.3</v>
      </c>
      <c r="C38" s="8">
        <v>300794.5</v>
      </c>
      <c r="D38" s="8">
        <f t="shared" si="0"/>
        <v>29.79791040313803</v>
      </c>
      <c r="E38" s="8">
        <v>289217.3</v>
      </c>
      <c r="F38" s="8">
        <f t="shared" si="1"/>
        <v>104.00294173273868</v>
      </c>
    </row>
    <row r="39" spans="1:6" ht="15" customHeight="1">
      <c r="A39" s="19" t="s">
        <v>30</v>
      </c>
      <c r="B39" s="8">
        <v>30725.7</v>
      </c>
      <c r="C39" s="8">
        <v>2970.9</v>
      </c>
      <c r="D39" s="8">
        <f t="shared" si="0"/>
        <v>9.6691043654009512</v>
      </c>
      <c r="E39" s="8">
        <v>1726.1</v>
      </c>
      <c r="F39" s="8">
        <f t="shared" si="1"/>
        <v>172.11633161462257</v>
      </c>
    </row>
    <row r="40" spans="1:6" ht="15" customHeight="1">
      <c r="A40" s="20" t="s">
        <v>36</v>
      </c>
      <c r="B40" s="8">
        <f>2178.3+113331.5+840</f>
        <v>116349.8</v>
      </c>
      <c r="C40" s="8">
        <f>12550.8-681.4</f>
        <v>11869.4</v>
      </c>
      <c r="D40" s="8">
        <f t="shared" si="0"/>
        <v>10.201478644570081</v>
      </c>
      <c r="E40" s="8">
        <f>13764.6-4026.9</f>
        <v>9737.7000000000007</v>
      </c>
      <c r="F40" s="8">
        <f t="shared" si="1"/>
        <v>121.89120634236011</v>
      </c>
    </row>
    <row r="41" spans="1:6">
      <c r="A41" s="22" t="s">
        <v>31</v>
      </c>
      <c r="B41" s="23">
        <f>B7+B34</f>
        <v>24645664.100000001</v>
      </c>
      <c r="C41" s="23">
        <f>C7+C34</f>
        <v>5417431.3073800001</v>
      </c>
      <c r="D41" s="10">
        <f t="shared" si="0"/>
        <v>21.981275430025843</v>
      </c>
      <c r="E41" s="23">
        <f>E7+E34</f>
        <v>4068203.45359</v>
      </c>
      <c r="F41" s="10">
        <f t="shared" si="1"/>
        <v>133.165201032396</v>
      </c>
    </row>
  </sheetData>
  <mergeCells count="4">
    <mergeCell ref="A4:C4"/>
    <mergeCell ref="A1:F1"/>
    <mergeCell ref="A2:F2"/>
    <mergeCell ref="A3:F3"/>
  </mergeCells>
  <phoneticPr fontId="9" type="noConversion"/>
  <pageMargins left="0.39370078740157483" right="0.39370078740157483" top="0.59055118110236227" bottom="0.59055118110236227" header="0.35433070866141736" footer="0.23622047244094491"/>
  <pageSetup paperSize="9" scale="67" fitToHeight="2" orientation="portrait" r:id="rId1"/>
  <headerFooter alignWithMargins="0">
    <oddFooter xml:space="preserve">&amp;C&amp;"Times New Roman,обычный"&amp;8&amp;P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F45"/>
  <sheetViews>
    <sheetView tabSelected="1" topLeftCell="B1" zoomScaleSheetLayoutView="80" workbookViewId="0">
      <selection activeCell="F45" sqref="F45"/>
    </sheetView>
  </sheetViews>
  <sheetFormatPr defaultColWidth="18.6640625" defaultRowHeight="15.6"/>
  <cols>
    <col min="1" max="1" width="66.44140625" style="3" customWidth="1"/>
    <col min="2" max="2" width="17.6640625" style="4" customWidth="1"/>
    <col min="3" max="3" width="14.6640625" style="4" customWidth="1"/>
    <col min="4" max="4" width="14.6640625" style="1" customWidth="1"/>
    <col min="5" max="5" width="14.5546875" style="1" customWidth="1"/>
    <col min="6" max="6" width="14.6640625" style="1" customWidth="1"/>
    <col min="7" max="7" width="9.109375" style="1" customWidth="1"/>
    <col min="8" max="8" width="18.5546875" style="1" customWidth="1"/>
    <col min="9" max="253" width="9.109375" style="1" customWidth="1"/>
    <col min="254" max="254" width="89" style="1" customWidth="1"/>
    <col min="255" max="16384" width="18.6640625" style="1"/>
  </cols>
  <sheetData>
    <row r="1" spans="1:6">
      <c r="A1" s="25" t="s">
        <v>0</v>
      </c>
      <c r="B1" s="25"/>
      <c r="C1" s="25"/>
      <c r="D1" s="25"/>
      <c r="E1" s="26"/>
      <c r="F1" s="26"/>
    </row>
    <row r="2" spans="1:6">
      <c r="A2" s="27" t="s">
        <v>45</v>
      </c>
      <c r="B2" s="27"/>
      <c r="C2" s="27"/>
      <c r="D2" s="27"/>
      <c r="E2" s="28"/>
      <c r="F2" s="28"/>
    </row>
    <row r="3" spans="1:6">
      <c r="A3" s="29" t="s">
        <v>48</v>
      </c>
      <c r="B3" s="29"/>
      <c r="C3" s="29"/>
      <c r="D3" s="29"/>
      <c r="E3" s="28"/>
      <c r="F3" s="28"/>
    </row>
    <row r="4" spans="1:6" s="2" customFormat="1" ht="15.75" hidden="1" customHeight="1">
      <c r="A4" s="24" t="s">
        <v>1</v>
      </c>
      <c r="B4" s="24"/>
      <c r="C4" s="24"/>
    </row>
    <row r="5" spans="1:6">
      <c r="A5" s="3" t="s">
        <v>7</v>
      </c>
      <c r="D5" s="4"/>
      <c r="F5" s="4" t="s">
        <v>35</v>
      </c>
    </row>
    <row r="6" spans="1:6" ht="128.25" customHeight="1">
      <c r="A6" s="11" t="s">
        <v>8</v>
      </c>
      <c r="B6" s="12" t="s">
        <v>52</v>
      </c>
      <c r="C6" s="12" t="s">
        <v>49</v>
      </c>
      <c r="D6" s="12" t="s">
        <v>50</v>
      </c>
      <c r="E6" s="12" t="s">
        <v>51</v>
      </c>
      <c r="F6" s="12" t="s">
        <v>38</v>
      </c>
    </row>
    <row r="7" spans="1:6" ht="15" customHeight="1">
      <c r="A7" s="21" t="s">
        <v>2</v>
      </c>
      <c r="B7" s="10">
        <f>B8+B11+B15+B20+B26+B29+B30+B31+B32+B33+B34+B35+B36+B37</f>
        <v>9799898.1960299984</v>
      </c>
      <c r="C7" s="10">
        <f>C8+C11+C15+C20+C26+C29+C30+C31+C32+C33+C34+C35+C36+C37</f>
        <v>1870532.46105</v>
      </c>
      <c r="D7" s="10">
        <f>C7/B7*100</f>
        <v>19.087264210640114</v>
      </c>
      <c r="E7" s="10">
        <f>E8+E11+E15+E20+E26+E29+E30+E31+E32+E33+E34+E35+E36+E37</f>
        <v>1716290.41977</v>
      </c>
      <c r="F7" s="10">
        <f>C7/E7*100</f>
        <v>108.98694297324516</v>
      </c>
    </row>
    <row r="8" spans="1:6" ht="15" customHeight="1">
      <c r="A8" s="14" t="s">
        <v>9</v>
      </c>
      <c r="B8" s="8">
        <f>B9+B10</f>
        <v>5057687.71</v>
      </c>
      <c r="C8" s="8">
        <f>C9+C10</f>
        <v>1131235.7507600002</v>
      </c>
      <c r="D8" s="8">
        <f t="shared" ref="D8:D45" si="0">C8/B8*100</f>
        <v>22.366658750466826</v>
      </c>
      <c r="E8" s="8">
        <f>E9+E10</f>
        <v>1047074.74238</v>
      </c>
      <c r="F8" s="8">
        <f t="shared" ref="F8:F45" si="1">C8/E8*100</f>
        <v>108.03772691419357</v>
      </c>
    </row>
    <row r="9" spans="1:6" ht="15" customHeight="1">
      <c r="A9" s="15" t="s">
        <v>3</v>
      </c>
      <c r="B9" s="7">
        <v>1438447.4</v>
      </c>
      <c r="C9" s="8">
        <v>372295.01879</v>
      </c>
      <c r="D9" s="8">
        <f t="shared" si="0"/>
        <v>25.881726282796301</v>
      </c>
      <c r="E9" s="8">
        <v>316177.99351</v>
      </c>
      <c r="F9" s="8">
        <f t="shared" si="1"/>
        <v>117.74855506451468</v>
      </c>
    </row>
    <row r="10" spans="1:6" ht="15" customHeight="1">
      <c r="A10" s="15" t="s">
        <v>4</v>
      </c>
      <c r="B10" s="8">
        <v>3619240.31</v>
      </c>
      <c r="C10" s="8">
        <v>758940.73197000008</v>
      </c>
      <c r="D10" s="8">
        <f t="shared" si="0"/>
        <v>20.969614255042384</v>
      </c>
      <c r="E10" s="8">
        <v>730896.74887000001</v>
      </c>
      <c r="F10" s="8">
        <f t="shared" si="1"/>
        <v>103.83692814933947</v>
      </c>
    </row>
    <row r="11" spans="1:6" ht="30" customHeight="1">
      <c r="A11" s="14" t="s">
        <v>10</v>
      </c>
      <c r="B11" s="8">
        <f>B12+B13+B14</f>
        <v>1004697.49329</v>
      </c>
      <c r="C11" s="8">
        <f>C12+C13+C14</f>
        <v>235981.43424</v>
      </c>
      <c r="D11" s="8">
        <f t="shared" si="0"/>
        <v>23.487809596025873</v>
      </c>
      <c r="E11" s="8">
        <f>E12+E13+E14</f>
        <v>223467.23827000003</v>
      </c>
      <c r="F11" s="8">
        <f t="shared" si="1"/>
        <v>105.600013705311</v>
      </c>
    </row>
    <row r="12" spans="1:6" ht="15" customHeight="1">
      <c r="A12" s="16" t="s">
        <v>5</v>
      </c>
      <c r="B12" s="7">
        <v>37730</v>
      </c>
      <c r="C12" s="8">
        <v>8935.08</v>
      </c>
      <c r="D12" s="8">
        <f t="shared" si="0"/>
        <v>23.681632653061225</v>
      </c>
      <c r="E12" s="8">
        <v>4913.49</v>
      </c>
      <c r="F12" s="8">
        <f t="shared" si="1"/>
        <v>181.84793293565266</v>
      </c>
    </row>
    <row r="13" spans="1:6" ht="15" customHeight="1">
      <c r="A13" s="16" t="s">
        <v>46</v>
      </c>
      <c r="B13" s="7">
        <v>31623</v>
      </c>
      <c r="C13" s="8">
        <v>5372.3433399999994</v>
      </c>
      <c r="D13" s="8">
        <f t="shared" si="0"/>
        <v>16.988721310438603</v>
      </c>
      <c r="E13" s="8">
        <v>2045.63697</v>
      </c>
      <c r="F13" s="8">
        <f t="shared" si="1"/>
        <v>262.62447437093391</v>
      </c>
    </row>
    <row r="14" spans="1:6" ht="15" customHeight="1">
      <c r="A14" s="16" t="s">
        <v>6</v>
      </c>
      <c r="B14" s="7">
        <v>935344.49329000001</v>
      </c>
      <c r="C14" s="8">
        <v>221674.01089999999</v>
      </c>
      <c r="D14" s="8">
        <f t="shared" si="0"/>
        <v>23.69971839148582</v>
      </c>
      <c r="E14" s="8">
        <v>216508.11130000002</v>
      </c>
      <c r="F14" s="8">
        <f t="shared" si="1"/>
        <v>102.38600741975988</v>
      </c>
    </row>
    <row r="15" spans="1:6" ht="15" customHeight="1">
      <c r="A15" s="14" t="s">
        <v>11</v>
      </c>
      <c r="B15" s="7">
        <f>B16+B17+B18+B19</f>
        <v>395886.5</v>
      </c>
      <c r="C15" s="7">
        <f>C16+C17+C18+C19</f>
        <v>104036.88544000001</v>
      </c>
      <c r="D15" s="8">
        <f t="shared" si="0"/>
        <v>26.279472889325607</v>
      </c>
      <c r="E15" s="7">
        <f>E16+E17+E18+E19</f>
        <v>74744.60646000001</v>
      </c>
      <c r="F15" s="8">
        <f t="shared" si="1"/>
        <v>139.18982300840119</v>
      </c>
    </row>
    <row r="16" spans="1:6" ht="30" customHeight="1">
      <c r="A16" s="6" t="s">
        <v>12</v>
      </c>
      <c r="B16" s="7">
        <v>283894.8</v>
      </c>
      <c r="C16" s="7">
        <v>76697.836260000011</v>
      </c>
      <c r="D16" s="8">
        <f t="shared" si="0"/>
        <v>27.016287815063894</v>
      </c>
      <c r="E16" s="8">
        <v>48522.37801</v>
      </c>
      <c r="F16" s="8">
        <f t="shared" si="1"/>
        <v>158.06693613448485</v>
      </c>
    </row>
    <row r="17" spans="1:6" ht="15" customHeight="1">
      <c r="A17" s="6" t="s">
        <v>40</v>
      </c>
      <c r="B17" s="7">
        <v>80090.7</v>
      </c>
      <c r="C17" s="7">
        <v>16709.596289999998</v>
      </c>
      <c r="D17" s="8">
        <f t="shared" si="0"/>
        <v>20.863341549018799</v>
      </c>
      <c r="E17" s="8">
        <v>16823.515660000001</v>
      </c>
      <c r="F17" s="8">
        <f t="shared" si="1"/>
        <v>99.322856338102611</v>
      </c>
    </row>
    <row r="18" spans="1:6" ht="15" customHeight="1">
      <c r="A18" s="6" t="s">
        <v>41</v>
      </c>
      <c r="B18" s="7">
        <v>31581</v>
      </c>
      <c r="C18" s="7">
        <v>10309.918820000001</v>
      </c>
      <c r="D18" s="8">
        <f t="shared" si="0"/>
        <v>32.645954276305375</v>
      </c>
      <c r="E18" s="8">
        <v>9268.0947899999992</v>
      </c>
      <c r="F18" s="8">
        <f t="shared" si="1"/>
        <v>111.24097296808075</v>
      </c>
    </row>
    <row r="19" spans="1:6" ht="30" customHeight="1">
      <c r="A19" s="6" t="s">
        <v>42</v>
      </c>
      <c r="B19" s="7">
        <v>320</v>
      </c>
      <c r="C19" s="7">
        <v>319.53406999999999</v>
      </c>
      <c r="D19" s="8">
        <f t="shared" si="0"/>
        <v>99.854396874999992</v>
      </c>
      <c r="E19" s="8">
        <v>130.61799999999999</v>
      </c>
      <c r="F19" s="8">
        <f t="shared" si="1"/>
        <v>244.63249322451728</v>
      </c>
    </row>
    <row r="20" spans="1:6" ht="15" customHeight="1">
      <c r="A20" s="14" t="s">
        <v>13</v>
      </c>
      <c r="B20" s="8">
        <f>B21+B22+B23+B24+B25</f>
        <v>1328337.2999999998</v>
      </c>
      <c r="C20" s="8">
        <f>C21+C22+C23+C24+C25</f>
        <v>261613.25837</v>
      </c>
      <c r="D20" s="8">
        <f t="shared" si="0"/>
        <v>19.694791252944565</v>
      </c>
      <c r="E20" s="8">
        <f>E21+E22+E23+E24+E25</f>
        <v>247303.72999999998</v>
      </c>
      <c r="F20" s="8">
        <f t="shared" si="1"/>
        <v>105.78621615209767</v>
      </c>
    </row>
    <row r="21" spans="1:6" ht="15" customHeight="1">
      <c r="A21" s="6" t="s">
        <v>43</v>
      </c>
      <c r="B21" s="8">
        <v>37208.5</v>
      </c>
      <c r="C21" s="8">
        <v>8197.4704199999996</v>
      </c>
      <c r="D21" s="8">
        <f t="shared" si="0"/>
        <v>22.03117680099977</v>
      </c>
      <c r="E21" s="8">
        <v>3785.53332</v>
      </c>
      <c r="F21" s="8"/>
    </row>
    <row r="22" spans="1:6" ht="15" customHeight="1">
      <c r="A22" s="6" t="s">
        <v>14</v>
      </c>
      <c r="B22" s="8">
        <v>895588.7</v>
      </c>
      <c r="C22" s="8">
        <v>162412.22516999999</v>
      </c>
      <c r="D22" s="8">
        <f t="shared" si="0"/>
        <v>18.134688967156464</v>
      </c>
      <c r="E22" s="8">
        <v>161550.95713</v>
      </c>
      <c r="F22" s="8">
        <f t="shared" si="1"/>
        <v>100.53312469037677</v>
      </c>
    </row>
    <row r="23" spans="1:6" ht="15" customHeight="1">
      <c r="A23" s="6" t="s">
        <v>15</v>
      </c>
      <c r="B23" s="8">
        <v>203198.2</v>
      </c>
      <c r="C23" s="8">
        <v>38524.62444</v>
      </c>
      <c r="D23" s="8">
        <f t="shared" si="0"/>
        <v>18.959136665580697</v>
      </c>
      <c r="E23" s="8">
        <v>34258.83726</v>
      </c>
      <c r="F23" s="8">
        <f t="shared" si="1"/>
        <v>112.45164028080035</v>
      </c>
    </row>
    <row r="24" spans="1:6" ht="15" customHeight="1">
      <c r="A24" s="6" t="s">
        <v>16</v>
      </c>
      <c r="B24" s="8">
        <v>924</v>
      </c>
      <c r="C24" s="8">
        <v>277.09177</v>
      </c>
      <c r="D24" s="8">
        <f t="shared" si="0"/>
        <v>29.988286796536794</v>
      </c>
      <c r="E24" s="8">
        <v>189</v>
      </c>
      <c r="F24" s="8">
        <f t="shared" si="1"/>
        <v>146.60940211640212</v>
      </c>
    </row>
    <row r="25" spans="1:6" ht="15" customHeight="1">
      <c r="A25" s="6" t="s">
        <v>44</v>
      </c>
      <c r="B25" s="8">
        <v>191417.9</v>
      </c>
      <c r="C25" s="8">
        <v>52201.846570000002</v>
      </c>
      <c r="D25" s="8">
        <f t="shared" si="0"/>
        <v>27.271141606923909</v>
      </c>
      <c r="E25" s="8">
        <v>47519.402289999998</v>
      </c>
      <c r="F25" s="8">
        <f t="shared" si="1"/>
        <v>109.8537524765655</v>
      </c>
    </row>
    <row r="26" spans="1:6" ht="30" customHeight="1">
      <c r="A26" s="14" t="s">
        <v>17</v>
      </c>
      <c r="B26" s="8">
        <f>B27+B28</f>
        <v>44322.9</v>
      </c>
      <c r="C26" s="8">
        <f>C27+C28</f>
        <v>11668.871880000001</v>
      </c>
      <c r="D26" s="8">
        <f t="shared" si="0"/>
        <v>26.32695938217039</v>
      </c>
      <c r="E26" s="8">
        <f>E27+E28</f>
        <v>9525.7558399999998</v>
      </c>
      <c r="F26" s="8">
        <f t="shared" si="1"/>
        <v>122.49812063207366</v>
      </c>
    </row>
    <row r="27" spans="1:6" ht="15" customHeight="1">
      <c r="A27" s="6" t="s">
        <v>18</v>
      </c>
      <c r="B27" s="8">
        <v>43958.9</v>
      </c>
      <c r="C27" s="8">
        <v>11668.871880000001</v>
      </c>
      <c r="D27" s="8">
        <f t="shared" si="0"/>
        <v>26.544958768304028</v>
      </c>
      <c r="E27" s="8">
        <v>9525.5758399999995</v>
      </c>
      <c r="F27" s="8">
        <f t="shared" si="1"/>
        <v>122.50043541724614</v>
      </c>
    </row>
    <row r="28" spans="1:6" ht="30" customHeight="1">
      <c r="A28" s="6" t="s">
        <v>19</v>
      </c>
      <c r="B28" s="8">
        <v>364</v>
      </c>
      <c r="C28" s="8">
        <v>0</v>
      </c>
      <c r="D28" s="8">
        <f t="shared" si="0"/>
        <v>0</v>
      </c>
      <c r="E28" s="8">
        <v>0.18</v>
      </c>
      <c r="F28" s="8" t="s">
        <v>47</v>
      </c>
    </row>
    <row r="29" spans="1:6" ht="15" customHeight="1">
      <c r="A29" s="14" t="s">
        <v>20</v>
      </c>
      <c r="B29" s="8">
        <v>85795.036999999997</v>
      </c>
      <c r="C29" s="8">
        <v>25870.84823</v>
      </c>
      <c r="D29" s="8">
        <f t="shared" si="0"/>
        <v>30.154248001548154</v>
      </c>
      <c r="E29" s="8">
        <v>15805.838099999999</v>
      </c>
      <c r="F29" s="8">
        <f t="shared" si="1"/>
        <v>163.67906634447939</v>
      </c>
    </row>
    <row r="30" spans="1:6" ht="30" customHeight="1">
      <c r="A30" s="14" t="s">
        <v>39</v>
      </c>
      <c r="B30" s="8">
        <v>0</v>
      </c>
      <c r="C30" s="8">
        <v>0</v>
      </c>
      <c r="D30" s="8" t="s">
        <v>54</v>
      </c>
      <c r="E30" s="8">
        <v>2.4942699999999998</v>
      </c>
      <c r="F30" s="8" t="s">
        <v>54</v>
      </c>
    </row>
    <row r="31" spans="1:6" ht="45" customHeight="1">
      <c r="A31" s="14" t="s">
        <v>21</v>
      </c>
      <c r="B31" s="8">
        <v>127579.05574</v>
      </c>
      <c r="C31" s="8">
        <v>24778.551820000001</v>
      </c>
      <c r="D31" s="8">
        <f t="shared" si="0"/>
        <v>19.422115704083513</v>
      </c>
      <c r="E31" s="8">
        <v>27178.524870000001</v>
      </c>
      <c r="F31" s="8">
        <f t="shared" si="1"/>
        <v>91.169597829611718</v>
      </c>
    </row>
    <row r="32" spans="1:6" ht="15" customHeight="1">
      <c r="A32" s="14" t="s">
        <v>22</v>
      </c>
      <c r="B32" s="8">
        <v>12129.8</v>
      </c>
      <c r="C32" s="8">
        <v>2245.6891900000001</v>
      </c>
      <c r="D32" s="8">
        <f t="shared" si="0"/>
        <v>18.513818776896571</v>
      </c>
      <c r="E32" s="8">
        <v>2304.61051</v>
      </c>
      <c r="F32" s="8">
        <f t="shared" si="1"/>
        <v>97.443328504129752</v>
      </c>
    </row>
    <row r="33" spans="1:6" ht="30" customHeight="1">
      <c r="A33" s="17" t="s">
        <v>32</v>
      </c>
      <c r="B33" s="7">
        <v>90675.1</v>
      </c>
      <c r="C33" s="8">
        <v>23677.60889</v>
      </c>
      <c r="D33" s="8">
        <f t="shared" si="0"/>
        <v>26.112580951110058</v>
      </c>
      <c r="E33" s="8">
        <v>24503.341820000001</v>
      </c>
      <c r="F33" s="8">
        <f t="shared" si="1"/>
        <v>96.630121164428161</v>
      </c>
    </row>
    <row r="34" spans="1:6" ht="30" customHeight="1">
      <c r="A34" s="18" t="s">
        <v>23</v>
      </c>
      <c r="B34" s="8">
        <v>1280510.3</v>
      </c>
      <c r="C34" s="8">
        <v>5101.7026399999995</v>
      </c>
      <c r="D34" s="8">
        <f t="shared" si="0"/>
        <v>0.39841168321722981</v>
      </c>
      <c r="E34" s="8">
        <v>5765.94182</v>
      </c>
      <c r="F34" s="8">
        <f t="shared" si="1"/>
        <v>88.479953479655464</v>
      </c>
    </row>
    <row r="35" spans="1:6" ht="15" customHeight="1">
      <c r="A35" s="14" t="s">
        <v>24</v>
      </c>
      <c r="B35" s="9">
        <v>1527.9</v>
      </c>
      <c r="C35" s="8">
        <v>669.55395999999996</v>
      </c>
      <c r="D35" s="8">
        <f t="shared" si="0"/>
        <v>43.821844361541977</v>
      </c>
      <c r="E35" s="8">
        <v>669.60385999999994</v>
      </c>
      <c r="F35" s="8">
        <f t="shared" si="1"/>
        <v>99.992547832684238</v>
      </c>
    </row>
    <row r="36" spans="1:6" ht="15" customHeight="1">
      <c r="A36" s="14" t="s">
        <v>25</v>
      </c>
      <c r="B36" s="8">
        <v>370089.1</v>
      </c>
      <c r="C36" s="8">
        <v>43020.38104</v>
      </c>
      <c r="D36" s="8">
        <f t="shared" si="0"/>
        <v>11.624330746298662</v>
      </c>
      <c r="E36" s="8">
        <v>31521.328000000001</v>
      </c>
      <c r="F36" s="8">
        <f t="shared" si="1"/>
        <v>136.48023027456205</v>
      </c>
    </row>
    <row r="37" spans="1:6" ht="15" customHeight="1">
      <c r="A37" s="13" t="s">
        <v>33</v>
      </c>
      <c r="B37" s="8">
        <v>660</v>
      </c>
      <c r="C37" s="8">
        <v>631.92458999999997</v>
      </c>
      <c r="D37" s="8">
        <f t="shared" si="0"/>
        <v>95.74615</v>
      </c>
      <c r="E37" s="8">
        <v>6422.6635700000006</v>
      </c>
      <c r="F37" s="8">
        <f t="shared" si="1"/>
        <v>9.8389800915572465</v>
      </c>
    </row>
    <row r="38" spans="1:6" ht="15" customHeight="1">
      <c r="A38" s="5" t="s">
        <v>37</v>
      </c>
      <c r="B38" s="10">
        <f>B39+B44</f>
        <v>17160180.079999998</v>
      </c>
      <c r="C38" s="10">
        <f>C39+C44</f>
        <v>4037180.26</v>
      </c>
      <c r="D38" s="10">
        <f t="shared" si="0"/>
        <v>23.526444601273671</v>
      </c>
      <c r="E38" s="10">
        <f>E39+E44</f>
        <v>2820161.1</v>
      </c>
      <c r="F38" s="10">
        <f t="shared" si="1"/>
        <v>143.15424250054366</v>
      </c>
    </row>
    <row r="39" spans="1:6" ht="30" customHeight="1">
      <c r="A39" s="14" t="s">
        <v>26</v>
      </c>
      <c r="B39" s="8">
        <f>B40+B41+B42+B43</f>
        <v>17041123.399999999</v>
      </c>
      <c r="C39" s="8">
        <f>C40+C41+C42+C43</f>
        <v>4034123.8</v>
      </c>
      <c r="D39" s="8">
        <f t="shared" si="0"/>
        <v>23.672874758949288</v>
      </c>
      <c r="E39" s="8">
        <f>E40+E41+E42+E43</f>
        <v>2820278.1</v>
      </c>
      <c r="F39" s="8">
        <f t="shared" si="1"/>
        <v>143.03992928924279</v>
      </c>
    </row>
    <row r="40" spans="1:6" ht="15" customHeight="1">
      <c r="A40" s="19" t="s">
        <v>27</v>
      </c>
      <c r="B40" s="8">
        <v>9311290.0999999996</v>
      </c>
      <c r="C40" s="8">
        <v>2327821.7999999998</v>
      </c>
      <c r="D40" s="8">
        <f t="shared" si="0"/>
        <v>24.999992213753494</v>
      </c>
      <c r="E40" s="8">
        <v>2061388.2</v>
      </c>
      <c r="F40" s="8">
        <f t="shared" si="1"/>
        <v>112.92495998570283</v>
      </c>
    </row>
    <row r="41" spans="1:6" ht="30" customHeight="1">
      <c r="A41" s="15" t="s">
        <v>28</v>
      </c>
      <c r="B41" s="8">
        <v>6634537.7999999998</v>
      </c>
      <c r="C41" s="8">
        <v>1402536.6</v>
      </c>
      <c r="D41" s="8">
        <f t="shared" si="0"/>
        <v>21.139929295451452</v>
      </c>
      <c r="E41" s="8">
        <v>467946.5</v>
      </c>
      <c r="F41" s="8">
        <f t="shared" si="1"/>
        <v>299.72157073511607</v>
      </c>
    </row>
    <row r="42" spans="1:6" ht="15" customHeight="1">
      <c r="A42" s="19" t="s">
        <v>29</v>
      </c>
      <c r="B42" s="8">
        <v>1009448.3</v>
      </c>
      <c r="C42" s="8">
        <v>300794.5</v>
      </c>
      <c r="D42" s="8">
        <f t="shared" si="0"/>
        <v>29.79791040313803</v>
      </c>
      <c r="E42" s="8">
        <v>289217.3</v>
      </c>
      <c r="F42" s="8">
        <f t="shared" si="1"/>
        <v>104.00294173273868</v>
      </c>
    </row>
    <row r="43" spans="1:6" ht="15" customHeight="1">
      <c r="A43" s="19" t="s">
        <v>30</v>
      </c>
      <c r="B43" s="8">
        <v>85847.2</v>
      </c>
      <c r="C43" s="8">
        <v>2970.9</v>
      </c>
      <c r="D43" s="8">
        <f t="shared" si="0"/>
        <v>3.4606836332460462</v>
      </c>
      <c r="E43" s="8">
        <v>1726.1</v>
      </c>
      <c r="F43" s="8">
        <f t="shared" si="1"/>
        <v>172.11633161462257</v>
      </c>
    </row>
    <row r="44" spans="1:6" ht="15" customHeight="1">
      <c r="A44" s="20" t="s">
        <v>36</v>
      </c>
      <c r="B44" s="8">
        <f>2178.3+113331.46+2277.2+1269.72</f>
        <v>119056.68000000001</v>
      </c>
      <c r="C44" s="8">
        <f>3737.86-681.4</f>
        <v>3056.46</v>
      </c>
      <c r="D44" s="8">
        <f t="shared" si="0"/>
        <v>2.567231002913906</v>
      </c>
      <c r="E44" s="8">
        <f>3323.3+586.5-4026.8</f>
        <v>-117</v>
      </c>
      <c r="F44" s="8">
        <f>C44/E44*100</f>
        <v>-2612.3589743589741</v>
      </c>
    </row>
    <row r="45" spans="1:6">
      <c r="A45" s="22" t="s">
        <v>31</v>
      </c>
      <c r="B45" s="23">
        <f>B7+B38</f>
        <v>26960078.276029997</v>
      </c>
      <c r="C45" s="23">
        <f>C7+C38</f>
        <v>5907712.7210499998</v>
      </c>
      <c r="D45" s="10">
        <f t="shared" si="0"/>
        <v>21.912817390825246</v>
      </c>
      <c r="E45" s="23">
        <f>E7+E38</f>
        <v>4536451.5197700001</v>
      </c>
      <c r="F45" s="10">
        <f t="shared" si="1"/>
        <v>130.22761723130952</v>
      </c>
    </row>
  </sheetData>
  <mergeCells count="4">
    <mergeCell ref="A1:F1"/>
    <mergeCell ref="A2:F2"/>
    <mergeCell ref="A3:F3"/>
    <mergeCell ref="A4:C4"/>
  </mergeCells>
  <phoneticPr fontId="9" type="noConversion"/>
  <pageMargins left="0.39370078740157483" right="0.39370078740157483" top="0.59055118110236227" bottom="0.59055118110236227" header="0.35433070866141736" footer="0.23622047244094491"/>
  <pageSetup paperSize="9" scale="66" fitToHeight="2" orientation="portrait" r:id="rId1"/>
  <headerFooter alignWithMargins="0">
    <oddFooter xml:space="preserve">&amp;C&amp;"Times New Roman,обычный"&amp;8&amp;P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Республиканский</vt:lpstr>
      <vt:lpstr>Консолидированный</vt:lpstr>
      <vt:lpstr>Консолидированный!Заголовки_для_печати</vt:lpstr>
      <vt:lpstr>Республиканский!Заголовки_для_печати</vt:lpstr>
      <vt:lpstr>Консолидированный!Область_печати</vt:lpstr>
      <vt:lpstr>Республиканский!Область_печати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2018-05-15T08:33:37Z</dcterms:modified>
</cp:coreProperties>
</file>