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1.12.2019" sheetId="1" r:id="rId1"/>
  </sheets>
  <definedNames>
    <definedName name="_xlnm.Print_Titles" localSheetId="0">'01.12.2019'!$4:$6</definedName>
    <definedName name="_xlnm.Print_Area" localSheetId="0">'01.12.2019'!$A$1:$M$97</definedName>
  </definedNames>
  <calcPr calcId="144525"/>
</workbook>
</file>

<file path=xl/calcChain.xml><?xml version="1.0" encoding="utf-8"?>
<calcChain xmlns="http://schemas.openxmlformats.org/spreadsheetml/2006/main">
  <c r="K95" i="1" l="1"/>
  <c r="F95" i="1"/>
  <c r="B95" i="1"/>
  <c r="K94" i="1"/>
  <c r="F94" i="1"/>
  <c r="J94" i="1" s="1"/>
  <c r="B94" i="1"/>
  <c r="K93" i="1"/>
  <c r="F93" i="1"/>
  <c r="B93" i="1"/>
  <c r="K92" i="1"/>
  <c r="F92" i="1"/>
  <c r="B92" i="1"/>
  <c r="H91" i="1"/>
  <c r="G91" i="1"/>
  <c r="D91" i="1"/>
  <c r="C91" i="1"/>
  <c r="L90" i="1"/>
  <c r="K90" i="1"/>
  <c r="F90" i="1"/>
  <c r="F89" i="1" s="1"/>
  <c r="B90" i="1"/>
  <c r="B89" i="1" s="1"/>
  <c r="H89" i="1"/>
  <c r="G89" i="1"/>
  <c r="D89" i="1"/>
  <c r="C89" i="1"/>
  <c r="K89" i="1" s="1"/>
  <c r="F88" i="1"/>
  <c r="F87" i="1" s="1"/>
  <c r="B88" i="1"/>
  <c r="H87" i="1"/>
  <c r="G87" i="1"/>
  <c r="D87" i="1"/>
  <c r="C87" i="1"/>
  <c r="L86" i="1"/>
  <c r="K86" i="1"/>
  <c r="F86" i="1"/>
  <c r="B86" i="1"/>
  <c r="H85" i="1"/>
  <c r="G85" i="1"/>
  <c r="F85" i="1"/>
  <c r="D85" i="1"/>
  <c r="C85" i="1"/>
  <c r="K85" i="1" s="1"/>
  <c r="L83" i="1"/>
  <c r="K83" i="1"/>
  <c r="F83" i="1"/>
  <c r="F82" i="1" s="1"/>
  <c r="B83" i="1"/>
  <c r="H82" i="1"/>
  <c r="G82" i="1"/>
  <c r="D82" i="1"/>
  <c r="C82" i="1"/>
  <c r="L81" i="1"/>
  <c r="K81" i="1"/>
  <c r="F81" i="1"/>
  <c r="B81" i="1"/>
  <c r="L80" i="1"/>
  <c r="K80" i="1"/>
  <c r="F80" i="1"/>
  <c r="B80" i="1"/>
  <c r="H79" i="1"/>
  <c r="L79" i="1" s="1"/>
  <c r="G79" i="1"/>
  <c r="D79" i="1"/>
  <c r="C79" i="1"/>
  <c r="K79" i="1" s="1"/>
  <c r="L78" i="1"/>
  <c r="F78" i="1"/>
  <c r="B78" i="1"/>
  <c r="L77" i="1"/>
  <c r="F77" i="1"/>
  <c r="J77" i="1" s="1"/>
  <c r="B77" i="1"/>
  <c r="L76" i="1"/>
  <c r="K76" i="1"/>
  <c r="F76" i="1"/>
  <c r="B76" i="1"/>
  <c r="L75" i="1"/>
  <c r="K75" i="1"/>
  <c r="F75" i="1"/>
  <c r="J75" i="1" s="1"/>
  <c r="B75" i="1"/>
  <c r="L74" i="1"/>
  <c r="K74" i="1"/>
  <c r="F74" i="1"/>
  <c r="B74" i="1"/>
  <c r="I73" i="1"/>
  <c r="H73" i="1"/>
  <c r="G73" i="1"/>
  <c r="E73" i="1"/>
  <c r="D73" i="1"/>
  <c r="D72" i="1" s="1"/>
  <c r="C73" i="1"/>
  <c r="L71" i="1"/>
  <c r="K71" i="1"/>
  <c r="F71" i="1"/>
  <c r="F70" i="1" s="1"/>
  <c r="B71" i="1"/>
  <c r="B70" i="1" s="1"/>
  <c r="H70" i="1"/>
  <c r="G70" i="1"/>
  <c r="D70" i="1"/>
  <c r="C70" i="1"/>
  <c r="L69" i="1"/>
  <c r="K69" i="1"/>
  <c r="F69" i="1"/>
  <c r="F68" i="1" s="1"/>
  <c r="B69" i="1"/>
  <c r="B68" i="1" s="1"/>
  <c r="H68" i="1"/>
  <c r="G68" i="1"/>
  <c r="D68" i="1"/>
  <c r="C68" i="1"/>
  <c r="L67" i="1"/>
  <c r="K67" i="1"/>
  <c r="F67" i="1"/>
  <c r="F66" i="1" s="1"/>
  <c r="B67" i="1"/>
  <c r="B66" i="1" s="1"/>
  <c r="H66" i="1"/>
  <c r="G66" i="1"/>
  <c r="D66" i="1"/>
  <c r="C66" i="1"/>
  <c r="L65" i="1"/>
  <c r="K65" i="1"/>
  <c r="F65" i="1"/>
  <c r="F64" i="1" s="1"/>
  <c r="B65" i="1"/>
  <c r="B64" i="1" s="1"/>
  <c r="H64" i="1"/>
  <c r="G64" i="1"/>
  <c r="D64" i="1"/>
  <c r="C64" i="1"/>
  <c r="L62" i="1"/>
  <c r="K62" i="1"/>
  <c r="F62" i="1"/>
  <c r="B62" i="1"/>
  <c r="M61" i="1"/>
  <c r="L61" i="1"/>
  <c r="K61" i="1"/>
  <c r="F61" i="1"/>
  <c r="F60" i="1" s="1"/>
  <c r="F59" i="1" s="1"/>
  <c r="B61" i="1"/>
  <c r="I60" i="1"/>
  <c r="H60" i="1"/>
  <c r="G60" i="1"/>
  <c r="G59" i="1" s="1"/>
  <c r="E60" i="1"/>
  <c r="E59" i="1" s="1"/>
  <c r="D60" i="1"/>
  <c r="D59" i="1" s="1"/>
  <c r="C60" i="1"/>
  <c r="B60" i="1"/>
  <c r="B59" i="1" s="1"/>
  <c r="I59" i="1"/>
  <c r="M59" i="1" s="1"/>
  <c r="H59" i="1"/>
  <c r="C59" i="1"/>
  <c r="L58" i="1"/>
  <c r="K58" i="1"/>
  <c r="F58" i="1"/>
  <c r="F57" i="1" s="1"/>
  <c r="B58" i="1"/>
  <c r="B57" i="1" s="1"/>
  <c r="H57" i="1"/>
  <c r="L57" i="1" s="1"/>
  <c r="G57" i="1"/>
  <c r="D57" i="1"/>
  <c r="C57" i="1"/>
  <c r="L56" i="1"/>
  <c r="K56" i="1"/>
  <c r="F56" i="1"/>
  <c r="F55" i="1" s="1"/>
  <c r="B56" i="1"/>
  <c r="B55" i="1" s="1"/>
  <c r="H55" i="1"/>
  <c r="G55" i="1"/>
  <c r="D55" i="1"/>
  <c r="C55" i="1"/>
  <c r="K54" i="1"/>
  <c r="F54" i="1"/>
  <c r="J54" i="1" s="1"/>
  <c r="B54" i="1"/>
  <c r="F53" i="1"/>
  <c r="B53" i="1"/>
  <c r="L52" i="1"/>
  <c r="F52" i="1"/>
  <c r="J52" i="1" s="1"/>
  <c r="B52" i="1"/>
  <c r="L51" i="1"/>
  <c r="F51" i="1"/>
  <c r="B51" i="1"/>
  <c r="H50" i="1"/>
  <c r="G50" i="1"/>
  <c r="D50" i="1"/>
  <c r="C50" i="1"/>
  <c r="K49" i="1"/>
  <c r="F49" i="1"/>
  <c r="B49" i="1"/>
  <c r="B48" i="1" s="1"/>
  <c r="H48" i="1"/>
  <c r="G48" i="1"/>
  <c r="F48" i="1"/>
  <c r="D48" i="1"/>
  <c r="C48" i="1"/>
  <c r="M47" i="1"/>
  <c r="L47" i="1"/>
  <c r="K47" i="1"/>
  <c r="F47" i="1"/>
  <c r="F46" i="1" s="1"/>
  <c r="B47" i="1"/>
  <c r="I46" i="1"/>
  <c r="H46" i="1"/>
  <c r="H45" i="1" s="1"/>
  <c r="G46" i="1"/>
  <c r="E46" i="1"/>
  <c r="M46" i="1" s="1"/>
  <c r="D46" i="1"/>
  <c r="D45" i="1" s="1"/>
  <c r="C46" i="1"/>
  <c r="I45" i="1"/>
  <c r="E45" i="1"/>
  <c r="L44" i="1"/>
  <c r="F44" i="1"/>
  <c r="B44" i="1"/>
  <c r="K43" i="1"/>
  <c r="F43" i="1"/>
  <c r="J43" i="1" s="1"/>
  <c r="B43" i="1"/>
  <c r="H42" i="1"/>
  <c r="G42" i="1"/>
  <c r="D42" i="1"/>
  <c r="C42" i="1"/>
  <c r="M41" i="1"/>
  <c r="L41" i="1"/>
  <c r="K41" i="1"/>
  <c r="F41" i="1"/>
  <c r="F40" i="1" s="1"/>
  <c r="J40" i="1" s="1"/>
  <c r="B41" i="1"/>
  <c r="B40" i="1" s="1"/>
  <c r="I40" i="1"/>
  <c r="I37" i="1" s="1"/>
  <c r="H40" i="1"/>
  <c r="H37" i="1" s="1"/>
  <c r="G40" i="1"/>
  <c r="E40" i="1"/>
  <c r="E37" i="1" s="1"/>
  <c r="D40" i="1"/>
  <c r="C40" i="1"/>
  <c r="C37" i="1" s="1"/>
  <c r="L39" i="1"/>
  <c r="K39" i="1"/>
  <c r="F39" i="1"/>
  <c r="B39" i="1"/>
  <c r="H38" i="1"/>
  <c r="G38" i="1"/>
  <c r="F38" i="1"/>
  <c r="D38" i="1"/>
  <c r="L38" i="1" s="1"/>
  <c r="C38" i="1"/>
  <c r="M36" i="1"/>
  <c r="L36" i="1"/>
  <c r="K36" i="1"/>
  <c r="F36" i="1"/>
  <c r="B36" i="1"/>
  <c r="L35" i="1"/>
  <c r="K35" i="1"/>
  <c r="F35" i="1"/>
  <c r="B35" i="1"/>
  <c r="L34" i="1"/>
  <c r="K34" i="1"/>
  <c r="F34" i="1"/>
  <c r="B34" i="1"/>
  <c r="L33" i="1"/>
  <c r="K33" i="1"/>
  <c r="F33" i="1"/>
  <c r="J33" i="1" s="1"/>
  <c r="B33" i="1"/>
  <c r="L32" i="1"/>
  <c r="K32" i="1"/>
  <c r="F32" i="1"/>
  <c r="J32" i="1" s="1"/>
  <c r="B32" i="1"/>
  <c r="M31" i="1"/>
  <c r="L31" i="1"/>
  <c r="K31" i="1"/>
  <c r="F31" i="1"/>
  <c r="J31" i="1" s="1"/>
  <c r="B31" i="1"/>
  <c r="I30" i="1"/>
  <c r="H30" i="1"/>
  <c r="G30" i="1"/>
  <c r="E30" i="1"/>
  <c r="D30" i="1"/>
  <c r="C30" i="1"/>
  <c r="L29" i="1"/>
  <c r="F29" i="1"/>
  <c r="B29" i="1"/>
  <c r="L28" i="1"/>
  <c r="F28" i="1"/>
  <c r="J28" i="1" s="1"/>
  <c r="B28" i="1"/>
  <c r="I27" i="1"/>
  <c r="H27" i="1"/>
  <c r="G27" i="1"/>
  <c r="E27" i="1"/>
  <c r="D27" i="1"/>
  <c r="C27" i="1"/>
  <c r="K26" i="1"/>
  <c r="F26" i="1"/>
  <c r="B26" i="1"/>
  <c r="L25" i="1"/>
  <c r="F25" i="1"/>
  <c r="J25" i="1" s="1"/>
  <c r="B25" i="1"/>
  <c r="F24" i="1"/>
  <c r="B24" i="1"/>
  <c r="K23" i="1"/>
  <c r="F23" i="1"/>
  <c r="B23" i="1"/>
  <c r="L22" i="1"/>
  <c r="K22" i="1"/>
  <c r="F22" i="1"/>
  <c r="B22" i="1"/>
  <c r="B21" i="1" s="1"/>
  <c r="I21" i="1"/>
  <c r="H21" i="1"/>
  <c r="G21" i="1"/>
  <c r="E21" i="1"/>
  <c r="D21" i="1"/>
  <c r="C21" i="1"/>
  <c r="L20" i="1"/>
  <c r="F20" i="1"/>
  <c r="B20" i="1"/>
  <c r="M19" i="1"/>
  <c r="L19" i="1"/>
  <c r="K19" i="1"/>
  <c r="F19" i="1"/>
  <c r="J19" i="1" s="1"/>
  <c r="B19" i="1"/>
  <c r="L18" i="1"/>
  <c r="F18" i="1"/>
  <c r="J18" i="1" s="1"/>
  <c r="M17" i="1"/>
  <c r="K17" i="1"/>
  <c r="F17" i="1"/>
  <c r="D17" i="1"/>
  <c r="B17" i="1"/>
  <c r="I16" i="1"/>
  <c r="H16" i="1"/>
  <c r="G16" i="1"/>
  <c r="K16" i="1" s="1"/>
  <c r="E16" i="1"/>
  <c r="C16" i="1"/>
  <c r="L15" i="1"/>
  <c r="F15" i="1"/>
  <c r="J15" i="1" s="1"/>
  <c r="B15" i="1"/>
  <c r="L14" i="1"/>
  <c r="F14" i="1"/>
  <c r="B14" i="1"/>
  <c r="K13" i="1"/>
  <c r="F13" i="1"/>
  <c r="B13" i="1"/>
  <c r="L12" i="1"/>
  <c r="K12" i="1"/>
  <c r="F12" i="1"/>
  <c r="B12" i="1"/>
  <c r="H11" i="1"/>
  <c r="L11" i="1" s="1"/>
  <c r="G11" i="1"/>
  <c r="D11" i="1"/>
  <c r="C11" i="1"/>
  <c r="C10" i="1" s="1"/>
  <c r="M9" i="1"/>
  <c r="L9" i="1"/>
  <c r="K9" i="1"/>
  <c r="F9" i="1"/>
  <c r="B9" i="1"/>
  <c r="B8" i="1" s="1"/>
  <c r="B7" i="1" s="1"/>
  <c r="I8" i="1"/>
  <c r="H8" i="1"/>
  <c r="H7" i="1" s="1"/>
  <c r="G8" i="1"/>
  <c r="F8" i="1"/>
  <c r="F7" i="1" s="1"/>
  <c r="E8" i="1"/>
  <c r="D8" i="1"/>
  <c r="D7" i="1" s="1"/>
  <c r="C8" i="1"/>
  <c r="C7" i="1" s="1"/>
  <c r="I7" i="1"/>
  <c r="G7" i="1"/>
  <c r="E7" i="1"/>
  <c r="J12" i="1" l="1"/>
  <c r="J22" i="1"/>
  <c r="J62" i="1"/>
  <c r="D63" i="1"/>
  <c r="F79" i="1"/>
  <c r="K50" i="1"/>
  <c r="K64" i="1"/>
  <c r="K68" i="1"/>
  <c r="K82" i="1"/>
  <c r="J14" i="1"/>
  <c r="L70" i="1"/>
  <c r="G84" i="1"/>
  <c r="J20" i="1"/>
  <c r="J23" i="1"/>
  <c r="K30" i="1"/>
  <c r="J36" i="1"/>
  <c r="B38" i="1"/>
  <c r="K38" i="1"/>
  <c r="J39" i="1"/>
  <c r="L42" i="1"/>
  <c r="J47" i="1"/>
  <c r="L50" i="1"/>
  <c r="J61" i="1"/>
  <c r="B63" i="1"/>
  <c r="L68" i="1"/>
  <c r="J78" i="1"/>
  <c r="J80" i="1"/>
  <c r="J81" i="1"/>
  <c r="L82" i="1"/>
  <c r="J92" i="1"/>
  <c r="J93" i="1"/>
  <c r="B11" i="1"/>
  <c r="L27" i="1"/>
  <c r="J44" i="1"/>
  <c r="B46" i="1"/>
  <c r="J46" i="1" s="1"/>
  <c r="K55" i="1"/>
  <c r="J83" i="1"/>
  <c r="H84" i="1"/>
  <c r="G10" i="1"/>
  <c r="K10" i="1" s="1"/>
  <c r="L55" i="1"/>
  <c r="K57" i="1"/>
  <c r="C72" i="1"/>
  <c r="B72" i="1" s="1"/>
  <c r="L73" i="1"/>
  <c r="L45" i="1"/>
  <c r="F16" i="1"/>
  <c r="L8" i="1"/>
  <c r="K11" i="1"/>
  <c r="M8" i="1"/>
  <c r="M16" i="1"/>
  <c r="L21" i="1"/>
  <c r="I10" i="1"/>
  <c r="I96" i="1" s="1"/>
  <c r="G37" i="1"/>
  <c r="K37" i="1" s="1"/>
  <c r="K40" i="1"/>
  <c r="M45" i="1"/>
  <c r="L59" i="1"/>
  <c r="L60" i="1"/>
  <c r="G63" i="1"/>
  <c r="K66" i="1"/>
  <c r="K70" i="1"/>
  <c r="G72" i="1"/>
  <c r="C84" i="1"/>
  <c r="K84" i="1" s="1"/>
  <c r="J90" i="1"/>
  <c r="F91" i="1"/>
  <c r="F84" i="1" s="1"/>
  <c r="E10" i="1"/>
  <c r="J38" i="1"/>
  <c r="D37" i="1"/>
  <c r="L37" i="1" s="1"/>
  <c r="B42" i="1"/>
  <c r="B37" i="1" s="1"/>
  <c r="B50" i="1"/>
  <c r="L66" i="1"/>
  <c r="J66" i="1"/>
  <c r="J70" i="1"/>
  <c r="H72" i="1"/>
  <c r="L72" i="1" s="1"/>
  <c r="K73" i="1"/>
  <c r="D84" i="1"/>
  <c r="L89" i="1"/>
  <c r="J89" i="1"/>
  <c r="K91" i="1"/>
  <c r="J8" i="1"/>
  <c r="J9" i="1"/>
  <c r="J13" i="1"/>
  <c r="F21" i="1"/>
  <c r="J21" i="1" s="1"/>
  <c r="J29" i="1"/>
  <c r="B30" i="1"/>
  <c r="J35" i="1"/>
  <c r="J60" i="1"/>
  <c r="L85" i="1"/>
  <c r="K8" i="1"/>
  <c r="K21" i="1"/>
  <c r="J26" i="1"/>
  <c r="L30" i="1"/>
  <c r="J34" i="1"/>
  <c r="M40" i="1"/>
  <c r="K46" i="1"/>
  <c r="C45" i="1"/>
  <c r="C96" i="1" s="1"/>
  <c r="K59" i="1"/>
  <c r="K60" i="1"/>
  <c r="L64" i="1"/>
  <c r="J68" i="1"/>
  <c r="J74" i="1"/>
  <c r="J76" i="1"/>
  <c r="B82" i="1"/>
  <c r="J82" i="1" s="1"/>
  <c r="J86" i="1"/>
  <c r="M37" i="1"/>
  <c r="J48" i="1"/>
  <c r="B45" i="1"/>
  <c r="D16" i="1"/>
  <c r="D10" i="1" s="1"/>
  <c r="L17" i="1"/>
  <c r="F30" i="1"/>
  <c r="E96" i="1"/>
  <c r="M7" i="1"/>
  <c r="B27" i="1"/>
  <c r="F27" i="1"/>
  <c r="J27" i="1" s="1"/>
  <c r="L40" i="1"/>
  <c r="J41" i="1"/>
  <c r="K42" i="1"/>
  <c r="J49" i="1"/>
  <c r="J56" i="1"/>
  <c r="J59" i="1"/>
  <c r="J7" i="1"/>
  <c r="B16" i="1"/>
  <c r="J17" i="1"/>
  <c r="J57" i="1"/>
  <c r="M60" i="1"/>
  <c r="M30" i="1"/>
  <c r="L46" i="1"/>
  <c r="F50" i="1"/>
  <c r="J51" i="1"/>
  <c r="J58" i="1"/>
  <c r="K7" i="1"/>
  <c r="H10" i="1"/>
  <c r="L10" i="1" s="1"/>
  <c r="L7" i="1"/>
  <c r="F11" i="1"/>
  <c r="F42" i="1"/>
  <c r="K48" i="1"/>
  <c r="G45" i="1"/>
  <c r="J55" i="1"/>
  <c r="J64" i="1"/>
  <c r="F63" i="1"/>
  <c r="J63" i="1" s="1"/>
  <c r="C63" i="1"/>
  <c r="H63" i="1"/>
  <c r="L63" i="1" s="1"/>
  <c r="J65" i="1"/>
  <c r="J67" i="1"/>
  <c r="J69" i="1"/>
  <c r="J71" i="1"/>
  <c r="B79" i="1"/>
  <c r="J79" i="1" s="1"/>
  <c r="B85" i="1"/>
  <c r="B87" i="1"/>
  <c r="B91" i="1"/>
  <c r="J95" i="1"/>
  <c r="B73" i="1"/>
  <c r="F73" i="1"/>
  <c r="J73" i="1" l="1"/>
  <c r="M10" i="1"/>
  <c r="F72" i="1"/>
  <c r="J72" i="1" s="1"/>
  <c r="J30" i="1"/>
  <c r="D96" i="1"/>
  <c r="M96" i="1"/>
  <c r="K45" i="1"/>
  <c r="J91" i="1"/>
  <c r="K63" i="1"/>
  <c r="B84" i="1"/>
  <c r="K72" i="1"/>
  <c r="L84" i="1"/>
  <c r="F37" i="1"/>
  <c r="J37" i="1" s="1"/>
  <c r="J42" i="1"/>
  <c r="J85" i="1"/>
  <c r="J11" i="1"/>
  <c r="F10" i="1"/>
  <c r="J16" i="1"/>
  <c r="H96" i="1"/>
  <c r="G96" i="1"/>
  <c r="K96" i="1" s="1"/>
  <c r="B10" i="1"/>
  <c r="B96" i="1" s="1"/>
  <c r="J50" i="1"/>
  <c r="F45" i="1"/>
  <c r="J45" i="1" s="1"/>
  <c r="L16" i="1"/>
  <c r="L96" i="1" l="1"/>
  <c r="J84" i="1"/>
  <c r="J10" i="1"/>
  <c r="F96" i="1"/>
  <c r="J96" i="1" s="1"/>
</calcChain>
</file>

<file path=xl/sharedStrings.xml><?xml version="1.0" encoding="utf-8"?>
<sst xmlns="http://schemas.openxmlformats.org/spreadsheetml/2006/main" count="104" uniqueCount="95">
  <si>
    <t xml:space="preserve">Приложение </t>
  </si>
  <si>
    <t>Расходы в рамках Национальных проектов на 2019 год</t>
  </si>
  <si>
    <t>тыс. рублей</t>
  </si>
  <si>
    <t>Наименование</t>
  </si>
  <si>
    <t>Уточненный план</t>
  </si>
  <si>
    <t>Финансирование на 01.12.2019</t>
  </si>
  <si>
    <t>% ИСПОЛНЕНИЯ Финансирования</t>
  </si>
  <si>
    <t>ВСЕГО</t>
  </si>
  <si>
    <t>Средства 
федерального бюджета</t>
  </si>
  <si>
    <t>Средства республиканского бюджета</t>
  </si>
  <si>
    <t>Средства местного бюджета</t>
  </si>
  <si>
    <t>Национальный проект "Безопасные и качественные автомобильные дороги" (R)</t>
  </si>
  <si>
    <t>Региональный проект "Дорожная сеть" (R1)</t>
  </si>
  <si>
    <t>Капитальный ремонт и ремонт автомобильных дорог регионального и муниципального значения Карачаево-Черкесской Республики</t>
  </si>
  <si>
    <t>Национальный проект "Демография" (Р)</t>
  </si>
  <si>
    <t>Региональный проект "Финансовая поддержка семей при рождении детей" (Р1)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</si>
  <si>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</si>
  <si>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Ежемесячные выплаты в связи с рождением (усыновлением) первого ребенка</t>
  </si>
  <si>
    <t>Ежемесячные выплаты в свзи с рождением второго ребенка</t>
  </si>
  <si>
    <t>Республиканский материнский капитал</t>
  </si>
  <si>
    <t>Региональный проект "Содействие занятости женщин - создание условий дошкольного образования детей в возрасте до трех лет" (Р2)</t>
  </si>
  <si>
    <t xml:space="preserve"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</si>
  <si>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</si>
  <si>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Региональный проект "Старшее поколение" (Р3) </t>
  </si>
  <si>
    <t xml:space="preserve">Организация профессионального обучения и дополнительного профессионального образования лиц предпенсионного возраста </t>
  </si>
  <si>
    <t>Проведение иммунизации против пневмококковой инфекции у населения старше трудоспособного возраста из групп риска</t>
  </si>
  <si>
    <t>Создание системы долговременного ухода за гражданами пожилого возраста и инвалидами</t>
  </si>
  <si>
    <t>Приобретение автотранспорта</t>
  </si>
  <si>
    <t>Региональный проект "Укрепление общественного здоровья" (Р4)</t>
  </si>
  <si>
    <t>Реализация проектов по формированию приверженности здоровому образу жизни</t>
  </si>
  <si>
    <t>Создание центра общественного здоровья</t>
  </si>
  <si>
    <t xml:space="preserve">Региональный проект "Спорт - норма жизни" (P5) </t>
  </si>
  <si>
    <t>Строительство физкультурно-оздоровительных комплексов</t>
  </si>
  <si>
    <t xml:space="preserve">Оснащение объектов спортивной инфраструктуры спортивно-технологическим оборудованием </t>
  </si>
  <si>
    <t>Укладка футбольного поля</t>
  </si>
  <si>
    <t>Закупка спортивного оборудования для школ олимпийского резерва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</si>
  <si>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</si>
  <si>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Обеспечение устойчивого развития сельских территорий (строительство открытой многофункциональной спорт. площадки в ст. Кардоникская)</t>
  </si>
  <si>
    <t>Национальный проект "Жилье и городская среда" (F)</t>
  </si>
  <si>
    <t>Региональный проект "Жилье"  (F1)</t>
  </si>
  <si>
    <t>Стимулирование программ развития жилищного строительства субъектов Российской Федерации</t>
  </si>
  <si>
    <t>Региональный проект "Формирование комфортной городской среды" (F2)</t>
  </si>
  <si>
    <t>Реализация программ формирования современной городской среды</t>
  </si>
  <si>
    <t>Региональный проект "Обеспечение устойчивого сокращения непригодного для проживания жилищного фонда" (F3)</t>
  </si>
  <si>
    <t>Переселение граждан из аварийного жилищного фонда Карачаево-Черкесской Республики</t>
  </si>
  <si>
    <t>Национальный проект "Здравоохранение" (N)</t>
  </si>
  <si>
    <r>
      <t>Региональный проект «</t>
    </r>
    <r>
      <rPr>
        <b/>
        <i/>
        <sz val="22"/>
        <color theme="1"/>
        <rFont val="Times New Roman"/>
        <family val="1"/>
        <charset val="204"/>
      </rPr>
      <t>Развитие системы оказания первичной медико-санитарной помощи» (N1)</t>
    </r>
  </si>
  <si>
    <t>Обеспечение устойчивого развития сельских территорий (строитель-во ФАПов)</t>
  </si>
  <si>
    <t>Региональный проект "Борьба с сердечно-сосудистыми заболеваниями" (N2)</t>
  </si>
  <si>
    <t>Оснащение оборудованием региональных сосудистых центров и первичных сосудистых отделений</t>
  </si>
  <si>
    <t>Региональный проект "Борьба с онкологическими заболеваниями" (N3)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</si>
  <si>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</t>
  </si>
  <si>
    <t>Оказание медицинской помощи больным с онкологическими заболеваниями в соответствии с клиническими рекомендациями (протоколами лечения)</t>
  </si>
  <si>
    <t>Организация в Карачаево-Черкесской Республике центров амбулаторной онкологической помощи</t>
  </si>
  <si>
    <t>Переоснащение медицинских организаций оказывающих помощь больным онкологическими заболеваниями (диспансеров/больниц)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</si>
  <si>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 (N4)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</si>
  <si>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</si>
  <si>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 (N7)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</si>
  <si>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</si>
  <si>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Национальный проект "Культура" (A)</t>
  </si>
  <si>
    <t>Региональный проект «Культурная среда» (A1)</t>
  </si>
  <si>
    <t>Обеспечение устойчивого развития сельских территорий (строитель-во и реконструкция  сельских домов культуры)</t>
  </si>
  <si>
    <t>Государственная поддержка отрасли культуры</t>
  </si>
  <si>
    <t>Национальный проект "Малое и среднее предпринимательство и поддержка индивидуальной предпринимательской инициативы" (I)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</si>
  <si>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 (I4)</t>
  </si>
  <si>
    <t>Государственная поддержка малого и среднего предпринимательства в субъектах Российской Федерации</t>
  </si>
  <si>
    <t>Региональный проект "Акселерация субъектов малого и среднего предпринимательства" (I5)</t>
  </si>
  <si>
    <t xml:space="preserve">Региональный проект "Создание системы поддержки фермеров и развитие сельской кооперации" (I7) </t>
  </si>
  <si>
    <t>Создание системы поддержки фермеров и развитие сельской кооперации</t>
  </si>
  <si>
    <t xml:space="preserve">Региональный проект "Популяризация предпринимательства" (I8) </t>
  </si>
  <si>
    <t xml:space="preserve"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</t>
  </si>
  <si>
    <t>Национальный проект "Образование" (Е)</t>
  </si>
  <si>
    <t xml:space="preserve">Региональный проект "Современная школа" (Е1) </t>
  </si>
  <si>
    <t xml:space="preserve">Поддержка образования для детей с ограниченными возможностями здоровья </t>
  </si>
  <si>
    <t>Обновление материально-технической базы для формирования у обучающихся современных технологических  и гуманитарных навыков</t>
  </si>
  <si>
    <t xml:space="preserve">Создание новых мест в общеобразовательных организациях 
</t>
  </si>
  <si>
    <t>Реализация мероприятий по созданию новых мест в образовательных организациях, расположенных в сельской местности и поселках городского типа</t>
  </si>
  <si>
    <t xml:space="preserve">Региональный проект "Успех каждого ребенка" (Е2) </t>
  </si>
  <si>
    <t xml:space="preserve">Создание новых мест дополнительного образования детей 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</si>
  <si>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</si>
  <si>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 xml:space="preserve">Региональный проект "Цифровая образовательная среда" (Е4) 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</si>
  <si>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</si>
  <si>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>Национальный проект "Экология" (G)</t>
  </si>
  <si>
    <t xml:space="preserve">Региональный проект "Чистая страна" (G1) </t>
  </si>
  <si>
    <t xml:space="preserve">Ликвидация несанкционированных свалок в границах городов и наиболее опасных объектов накопленного экологического вреда окружающей среде </t>
  </si>
  <si>
    <t>Региональный проект "Комплексная система обращения с твердыми коммунальными отходами" (G2)</t>
  </si>
  <si>
    <t>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</si>
  <si>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Региональный проект "Чистая вода" (G5)</t>
  </si>
  <si>
    <t xml:space="preserve">Cтроительство и реконструкция (модернизация) питьевого водоснабжения </t>
  </si>
  <si>
    <t xml:space="preserve">Региональный проект "Сохранение лесов" (GA) </t>
  </si>
  <si>
    <t>Увеличение площади лесовосстановления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</si>
  <si>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</si>
  <si>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Формирование запаса лесных семян для лесовосстановления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</si>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</sst>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0"/>
      <color rgb="FF000000"/>
      <name val="Arial Cyr"/>
    </font>
    <font>
      <sz val="22"/>
      <color rgb="FF000000"/>
      <name val="Times New Roman"/>
      <family val="1"/>
      <charset val="204"/>
    </font>
    <font>
      <b/>
      <i/>
      <sz val="2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22"/>
      <name val="Times New Roman"/>
      <family val="1"/>
      <charset val="204"/>
    </font>
    <font>
      <sz val="10"/>
      <color rgb="FF000000"/>
      <name val="Arial Cyr"/>
    </font>
    <font>
      <sz val="3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1" fillId="0" borderId="10">
      <alignment vertical="top" wrapText="1"/>
    </xf>
    <xf numFmtId="0" fontId="14" fillId="0" borderId="0"/>
    <xf numFmtId="1" fontId="16" fillId="0" borderId="10">
      <alignment horizontal="center" vertical="top" shrinkToFit="1"/>
    </xf>
    <xf numFmtId="4" fontId="16" fillId="0" borderId="10">
      <alignment horizontal="right" vertical="top" shrinkToFit="1"/>
    </xf>
    <xf numFmtId="0" fontId="25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left" vertical="top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2" fillId="3" borderId="2" xfId="1" applyNumberFormat="1" applyFont="1" applyFill="1" applyBorder="1" applyAlignment="1" applyProtection="1">
      <alignment vertical="top" wrapText="1"/>
    </xf>
    <xf numFmtId="164" fontId="10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3" fillId="3" borderId="2" xfId="1" applyNumberFormat="1" applyFont="1" applyFill="1" applyBorder="1" applyAlignment="1" applyProtection="1">
      <alignment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10" fillId="3" borderId="2" xfId="2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164" fontId="15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4" fontId="12" fillId="3" borderId="10" xfId="4" applyNumberFormat="1" applyFont="1" applyFill="1" applyAlignment="1" applyProtection="1">
      <alignment horizontal="center" vertical="center" shrinkToFit="1"/>
    </xf>
    <xf numFmtId="0" fontId="9" fillId="3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17" fillId="0" borderId="0" xfId="0" applyNumberFormat="1" applyFont="1" applyAlignment="1">
      <alignment horizontal="left" wrapText="1"/>
    </xf>
    <xf numFmtId="2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49" fontId="17" fillId="0" borderId="0" xfId="0" applyNumberFormat="1" applyFont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left" vertical="top" wrapText="1"/>
    </xf>
    <xf numFmtId="0" fontId="12" fillId="3" borderId="9" xfId="1" applyNumberFormat="1" applyFont="1" applyFill="1" applyBorder="1" applyAlignment="1" applyProtection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6">
    <cellStyle name="xl26" xfId="3"/>
    <cellStyle name="xl33" xfId="1"/>
    <cellStyle name="xl40" xfId="4"/>
    <cellStyle name="Обычный" xfId="0" builtinId="0"/>
    <cellStyle name="Обычный 2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view="pageBreakPreview" zoomScale="40" zoomScaleNormal="55" zoomScaleSheetLayoutView="40" workbookViewId="0">
      <selection activeCell="J88" sqref="J88"/>
    </sheetView>
  </sheetViews>
  <sheetFormatPr defaultColWidth="9.140625" defaultRowHeight="18.75" x14ac:dyDescent="0.25"/>
  <cols>
    <col min="1" max="1" width="112.28515625" style="63" customWidth="1"/>
    <col min="2" max="2" width="23.5703125" style="47" customWidth="1"/>
    <col min="3" max="3" width="23.5703125" style="57" customWidth="1"/>
    <col min="4" max="5" width="23.5703125" style="1" customWidth="1"/>
    <col min="6" max="6" width="23.5703125" style="95" customWidth="1"/>
    <col min="7" max="7" width="23.5703125" style="1" customWidth="1"/>
    <col min="8" max="8" width="24" style="1" customWidth="1"/>
    <col min="9" max="12" width="23.5703125" style="1" customWidth="1"/>
    <col min="13" max="13" width="23" style="1" customWidth="1"/>
    <col min="14" max="16384" width="9.140625" style="1"/>
  </cols>
  <sheetData>
    <row r="1" spans="1:14" ht="20.2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30" customHeight="1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4" ht="18.75" customHeight="1" x14ac:dyDescent="0.2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4" ht="24.75" customHeight="1" x14ac:dyDescent="0.25">
      <c r="A4" s="103" t="s">
        <v>3</v>
      </c>
      <c r="B4" s="112" t="s">
        <v>4</v>
      </c>
      <c r="C4" s="113"/>
      <c r="D4" s="113"/>
      <c r="E4" s="114"/>
      <c r="F4" s="112" t="s">
        <v>5</v>
      </c>
      <c r="G4" s="113"/>
      <c r="H4" s="113"/>
      <c r="I4" s="114"/>
      <c r="J4" s="106" t="s">
        <v>6</v>
      </c>
      <c r="K4" s="107"/>
      <c r="L4" s="107"/>
      <c r="M4" s="107"/>
    </row>
    <row r="5" spans="1:14" s="3" customFormat="1" ht="18.75" customHeight="1" x14ac:dyDescent="0.25">
      <c r="A5" s="103"/>
      <c r="B5" s="104" t="s">
        <v>7</v>
      </c>
      <c r="C5" s="108" t="s">
        <v>8</v>
      </c>
      <c r="D5" s="103" t="s">
        <v>9</v>
      </c>
      <c r="E5" s="104" t="s">
        <v>10</v>
      </c>
      <c r="F5" s="104" t="s">
        <v>7</v>
      </c>
      <c r="G5" s="103" t="s">
        <v>8</v>
      </c>
      <c r="H5" s="103" t="s">
        <v>9</v>
      </c>
      <c r="I5" s="104" t="s">
        <v>10</v>
      </c>
      <c r="J5" s="103" t="s">
        <v>7</v>
      </c>
      <c r="K5" s="103" t="s">
        <v>8</v>
      </c>
      <c r="L5" s="103" t="s">
        <v>9</v>
      </c>
      <c r="M5" s="104" t="s">
        <v>10</v>
      </c>
      <c r="N5" s="2"/>
    </row>
    <row r="6" spans="1:14" s="3" customFormat="1" ht="96.75" customHeight="1" x14ac:dyDescent="0.25">
      <c r="A6" s="103"/>
      <c r="B6" s="105"/>
      <c r="C6" s="108"/>
      <c r="D6" s="103"/>
      <c r="E6" s="105"/>
      <c r="F6" s="105"/>
      <c r="G6" s="103"/>
      <c r="H6" s="103"/>
      <c r="I6" s="105"/>
      <c r="J6" s="103"/>
      <c r="K6" s="103"/>
      <c r="L6" s="103"/>
      <c r="M6" s="105"/>
      <c r="N6" s="2"/>
    </row>
    <row r="7" spans="1:14" s="3" customFormat="1" ht="56.25" customHeight="1" x14ac:dyDescent="0.25">
      <c r="A7" s="4" t="s">
        <v>11</v>
      </c>
      <c r="B7" s="5">
        <f>B8</f>
        <v>450672.39999999997</v>
      </c>
      <c r="C7" s="5">
        <f t="shared" ref="C7:I8" si="0">C8</f>
        <v>425075.1</v>
      </c>
      <c r="D7" s="5">
        <f t="shared" si="0"/>
        <v>5615.3</v>
      </c>
      <c r="E7" s="5">
        <f t="shared" si="0"/>
        <v>19982</v>
      </c>
      <c r="F7" s="5">
        <f t="shared" si="0"/>
        <v>340487.5</v>
      </c>
      <c r="G7" s="5">
        <f t="shared" si="0"/>
        <v>314890.2</v>
      </c>
      <c r="H7" s="5">
        <f t="shared" si="0"/>
        <v>5615.3</v>
      </c>
      <c r="I7" s="5">
        <f t="shared" si="0"/>
        <v>19982</v>
      </c>
      <c r="J7" s="5">
        <f>F7/B7*100</f>
        <v>75.55099890741036</v>
      </c>
      <c r="K7" s="5">
        <f>G7/C7*100</f>
        <v>74.078721618838657</v>
      </c>
      <c r="L7" s="5">
        <f>H7/D7*100</f>
        <v>100</v>
      </c>
      <c r="M7" s="5">
        <f>I7/E7*100</f>
        <v>100</v>
      </c>
      <c r="N7" s="2"/>
    </row>
    <row r="8" spans="1:14" s="9" customFormat="1" ht="29.25" customHeight="1" x14ac:dyDescent="0.25">
      <c r="A8" s="6" t="s">
        <v>12</v>
      </c>
      <c r="B8" s="7">
        <f>B9</f>
        <v>450672.39999999997</v>
      </c>
      <c r="C8" s="7">
        <f t="shared" si="0"/>
        <v>425075.1</v>
      </c>
      <c r="D8" s="7">
        <f t="shared" si="0"/>
        <v>5615.3</v>
      </c>
      <c r="E8" s="7">
        <f t="shared" si="0"/>
        <v>19982</v>
      </c>
      <c r="F8" s="7">
        <f t="shared" si="0"/>
        <v>340487.5</v>
      </c>
      <c r="G8" s="7">
        <f t="shared" si="0"/>
        <v>314890.2</v>
      </c>
      <c r="H8" s="7">
        <f t="shared" si="0"/>
        <v>5615.3</v>
      </c>
      <c r="I8" s="7">
        <f t="shared" si="0"/>
        <v>19982</v>
      </c>
      <c r="J8" s="7">
        <f>F8/B8*100</f>
        <v>75.55099890741036</v>
      </c>
      <c r="K8" s="7">
        <f>G8/C8*100</f>
        <v>74.078721618838657</v>
      </c>
      <c r="L8" s="7">
        <f>H8/D8*100</f>
        <v>100</v>
      </c>
      <c r="M8" s="7">
        <f>I8/E8*100</f>
        <v>100</v>
      </c>
      <c r="N8" s="8"/>
    </row>
    <row r="9" spans="1:14" s="15" customFormat="1" ht="58.5" customHeight="1" x14ac:dyDescent="0.25">
      <c r="A9" s="10" t="s">
        <v>13</v>
      </c>
      <c r="B9" s="12">
        <f>SUM(C9:E9)</f>
        <v>450672.39999999997</v>
      </c>
      <c r="C9" s="13">
        <v>425075.1</v>
      </c>
      <c r="D9" s="13">
        <v>5615.3</v>
      </c>
      <c r="E9" s="13">
        <v>19982</v>
      </c>
      <c r="F9" s="12">
        <f>SUM(G9:I9)</f>
        <v>340487.5</v>
      </c>
      <c r="G9" s="13">
        <v>314890.2</v>
      </c>
      <c r="H9" s="13">
        <v>5615.3</v>
      </c>
      <c r="I9" s="13">
        <v>19982</v>
      </c>
      <c r="J9" s="13">
        <f>F9/B9*100</f>
        <v>75.55099890741036</v>
      </c>
      <c r="K9" s="13">
        <f>G9/C9*100</f>
        <v>74.078721618838657</v>
      </c>
      <c r="L9" s="13">
        <f>H9/D9*100</f>
        <v>100</v>
      </c>
      <c r="M9" s="13">
        <f>I9/E9*100</f>
        <v>100</v>
      </c>
      <c r="N9" s="14"/>
    </row>
    <row r="10" spans="1:14" s="3" customFormat="1" ht="27" x14ac:dyDescent="0.25">
      <c r="A10" s="4" t="s">
        <v>14</v>
      </c>
      <c r="B10" s="16">
        <f>B11+B16+B21+B27+B30</f>
        <v>1692093.4599999997</v>
      </c>
      <c r="C10" s="16">
        <f t="shared" ref="C10:I10" si="1">C11+C16+C21+C27+C30</f>
        <v>1461427.5</v>
      </c>
      <c r="D10" s="16">
        <f t="shared" si="1"/>
        <v>210900.75999999998</v>
      </c>
      <c r="E10" s="16">
        <f t="shared" si="1"/>
        <v>19765.2</v>
      </c>
      <c r="F10" s="16">
        <f t="shared" si="1"/>
        <v>1289121.8</v>
      </c>
      <c r="G10" s="16">
        <f t="shared" si="1"/>
        <v>1126868.5</v>
      </c>
      <c r="H10" s="16">
        <f t="shared" si="1"/>
        <v>149040.79999999999</v>
      </c>
      <c r="I10" s="16">
        <f t="shared" si="1"/>
        <v>13212.5</v>
      </c>
      <c r="J10" s="16">
        <f>F10/B10*100</f>
        <v>76.185023491551135</v>
      </c>
      <c r="K10" s="16">
        <f>G10/C10*100</f>
        <v>77.107383021053039</v>
      </c>
      <c r="L10" s="16">
        <f>H10/D10*100</f>
        <v>70.668687964898751</v>
      </c>
      <c r="M10" s="16">
        <f>I10/E10*100</f>
        <v>66.847287151154561</v>
      </c>
      <c r="N10" s="2"/>
    </row>
    <row r="11" spans="1:14" s="20" customFormat="1" ht="54" x14ac:dyDescent="0.25">
      <c r="A11" s="6" t="s">
        <v>15</v>
      </c>
      <c r="B11" s="18">
        <f>B12+B13+B14+B15</f>
        <v>804927.2</v>
      </c>
      <c r="C11" s="18">
        <f t="shared" ref="C11:H11" si="2">C12+C13+C14+C15</f>
        <v>648746.4</v>
      </c>
      <c r="D11" s="18">
        <f t="shared" si="2"/>
        <v>156180.79999999999</v>
      </c>
      <c r="E11" s="18"/>
      <c r="F11" s="18">
        <f t="shared" si="2"/>
        <v>708113</v>
      </c>
      <c r="G11" s="18">
        <f t="shared" si="2"/>
        <v>603244.19999999995</v>
      </c>
      <c r="H11" s="18">
        <f t="shared" si="2"/>
        <v>104868.79999999999</v>
      </c>
      <c r="I11" s="18"/>
      <c r="J11" s="18">
        <f>F11/B11*100</f>
        <v>87.972303582237004</v>
      </c>
      <c r="K11" s="18">
        <f>G11/C11*100</f>
        <v>92.986134489532418</v>
      </c>
      <c r="L11" s="18">
        <f>H11/D11*100</f>
        <v>67.145769518404308</v>
      </c>
      <c r="M11" s="17"/>
      <c r="N11" s="19"/>
    </row>
    <row r="12" spans="1:14" s="15" customFormat="1" ht="83.25" x14ac:dyDescent="0.25">
      <c r="A12" s="10" t="s">
        <v>16</v>
      </c>
      <c r="B12" s="21">
        <f>C12+D12</f>
        <v>493707.8</v>
      </c>
      <c r="C12" s="13">
        <v>463027</v>
      </c>
      <c r="D12" s="13">
        <v>30680.799999999999</v>
      </c>
      <c r="E12" s="13"/>
      <c r="F12" s="13">
        <f>G12+H12</f>
        <v>443785.6</v>
      </c>
      <c r="G12" s="13">
        <v>417524.8</v>
      </c>
      <c r="H12" s="13">
        <v>26260.799999999999</v>
      </c>
      <c r="I12" s="13"/>
      <c r="J12" s="13">
        <f>F12/B12*100</f>
        <v>89.888310454078308</v>
      </c>
      <c r="K12" s="13">
        <f>G12/C12*100</f>
        <v>90.172884086673136</v>
      </c>
      <c r="L12" s="13">
        <f>H12/D12*100</f>
        <v>85.593595994889313</v>
      </c>
      <c r="M12" s="11"/>
      <c r="N12" s="14"/>
    </row>
    <row r="13" spans="1:14" s="15" customFormat="1" ht="55.5" x14ac:dyDescent="0.25">
      <c r="A13" s="10" t="s">
        <v>17</v>
      </c>
      <c r="B13" s="21">
        <f>C13+D13</f>
        <v>185719.4</v>
      </c>
      <c r="C13" s="13">
        <v>185719.4</v>
      </c>
      <c r="D13" s="13">
        <v>0</v>
      </c>
      <c r="E13" s="13"/>
      <c r="F13" s="13">
        <f t="shared" ref="F13:F81" si="3">G13+H13</f>
        <v>185719.4</v>
      </c>
      <c r="G13" s="13">
        <v>185719.4</v>
      </c>
      <c r="H13" s="13">
        <v>0</v>
      </c>
      <c r="I13" s="13"/>
      <c r="J13" s="13">
        <f>F13/B13*100</f>
        <v>100</v>
      </c>
      <c r="K13" s="13">
        <f>G13/C13*100</f>
        <v>100</v>
      </c>
      <c r="L13" s="13"/>
      <c r="M13" s="11"/>
      <c r="N13" s="14"/>
    </row>
    <row r="14" spans="1:14" s="15" customFormat="1" ht="30.75" customHeight="1" x14ac:dyDescent="0.25">
      <c r="A14" s="10" t="s">
        <v>18</v>
      </c>
      <c r="B14" s="21">
        <f>C14+D14</f>
        <v>35000</v>
      </c>
      <c r="C14" s="13">
        <v>0</v>
      </c>
      <c r="D14" s="13">
        <v>35000</v>
      </c>
      <c r="E14" s="13"/>
      <c r="F14" s="13">
        <f>G14+H14</f>
        <v>17667.8</v>
      </c>
      <c r="G14" s="13">
        <v>0</v>
      </c>
      <c r="H14" s="13">
        <v>17667.8</v>
      </c>
      <c r="I14" s="13"/>
      <c r="J14" s="13">
        <f>F14/B14*100</f>
        <v>50.479428571428564</v>
      </c>
      <c r="K14" s="13"/>
      <c r="L14" s="13">
        <f>H14/D14*100</f>
        <v>50.479428571428564</v>
      </c>
      <c r="M14" s="11"/>
      <c r="N14" s="14"/>
    </row>
    <row r="15" spans="1:14" s="15" customFormat="1" ht="28.5" customHeight="1" x14ac:dyDescent="0.25">
      <c r="A15" s="10" t="s">
        <v>19</v>
      </c>
      <c r="B15" s="21">
        <f>C15+D15</f>
        <v>90500</v>
      </c>
      <c r="C15" s="13">
        <v>0</v>
      </c>
      <c r="D15" s="13">
        <v>90500</v>
      </c>
      <c r="E15" s="13"/>
      <c r="F15" s="13">
        <f t="shared" si="3"/>
        <v>60940.2</v>
      </c>
      <c r="G15" s="13">
        <v>0</v>
      </c>
      <c r="H15" s="13">
        <v>60940.2</v>
      </c>
      <c r="I15" s="13"/>
      <c r="J15" s="13">
        <f>F15/B15*100</f>
        <v>67.337237569060775</v>
      </c>
      <c r="K15" s="13"/>
      <c r="L15" s="13">
        <f>H15/D15*100</f>
        <v>67.337237569060775</v>
      </c>
      <c r="M15" s="11"/>
      <c r="N15" s="14"/>
    </row>
    <row r="16" spans="1:14" s="20" customFormat="1" ht="84.75" customHeight="1" x14ac:dyDescent="0.25">
      <c r="A16" s="6" t="s">
        <v>20</v>
      </c>
      <c r="B16" s="18">
        <f>SUM(B17:B20)</f>
        <v>593058.66</v>
      </c>
      <c r="C16" s="18">
        <f t="shared" ref="C16:I16" si="4">SUM(C17:C20)</f>
        <v>545247.29999999993</v>
      </c>
      <c r="D16" s="18">
        <f t="shared" si="4"/>
        <v>38697.26</v>
      </c>
      <c r="E16" s="18">
        <f t="shared" si="4"/>
        <v>9114.1</v>
      </c>
      <c r="F16" s="18">
        <f t="shared" si="4"/>
        <v>352393.10000000003</v>
      </c>
      <c r="G16" s="18">
        <f t="shared" si="4"/>
        <v>306989</v>
      </c>
      <c r="H16" s="18">
        <f t="shared" si="4"/>
        <v>36290</v>
      </c>
      <c r="I16" s="18">
        <f t="shared" si="4"/>
        <v>9114.1</v>
      </c>
      <c r="J16" s="18">
        <f>F16/B16*100</f>
        <v>59.419602775887306</v>
      </c>
      <c r="K16" s="18">
        <f>G16/C16*100</f>
        <v>56.302708880905975</v>
      </c>
      <c r="L16" s="18">
        <f>H16/D16*100</f>
        <v>93.77924948691458</v>
      </c>
      <c r="M16" s="18">
        <f>I16/E16*100</f>
        <v>100</v>
      </c>
      <c r="N16" s="19"/>
    </row>
    <row r="17" spans="1:14" s="15" customFormat="1" ht="59.25" customHeight="1" x14ac:dyDescent="0.25">
      <c r="A17" s="97" t="s">
        <v>21</v>
      </c>
      <c r="B17" s="21">
        <f>SUM(C17:E17)</f>
        <v>23679.960000000003</v>
      </c>
      <c r="C17" s="13">
        <v>17699.7</v>
      </c>
      <c r="D17" s="13">
        <f>931.56</f>
        <v>931.56</v>
      </c>
      <c r="E17" s="13">
        <v>5048.7</v>
      </c>
      <c r="F17" s="13">
        <f>SUM(G17:I17)</f>
        <v>23680</v>
      </c>
      <c r="G17" s="13">
        <v>17699.7</v>
      </c>
      <c r="H17" s="13">
        <v>931.6</v>
      </c>
      <c r="I17" s="13">
        <v>5048.7</v>
      </c>
      <c r="J17" s="13">
        <f>F17/B17*100</f>
        <v>100.00016891920424</v>
      </c>
      <c r="K17" s="13">
        <f>G17/C17*100</f>
        <v>100</v>
      </c>
      <c r="L17" s="13">
        <f>H17/D17*100</f>
        <v>100.00429387264373</v>
      </c>
      <c r="M17" s="13">
        <f>I17/E17*100</f>
        <v>100</v>
      </c>
      <c r="N17" s="14"/>
    </row>
    <row r="18" spans="1:14" s="15" customFormat="1" ht="59.25" customHeight="1" x14ac:dyDescent="0.25">
      <c r="A18" s="98"/>
      <c r="B18" s="21">
        <v>10000</v>
      </c>
      <c r="C18" s="13">
        <v>0</v>
      </c>
      <c r="D18" s="13">
        <v>10000</v>
      </c>
      <c r="E18" s="13">
        <v>0</v>
      </c>
      <c r="F18" s="13">
        <f>SUM(G18:I18)</f>
        <v>10000</v>
      </c>
      <c r="G18" s="13">
        <v>0</v>
      </c>
      <c r="H18" s="13">
        <v>10000</v>
      </c>
      <c r="I18" s="13">
        <v>0</v>
      </c>
      <c r="J18" s="13">
        <f>F18/B18*100</f>
        <v>100</v>
      </c>
      <c r="K18" s="13"/>
      <c r="L18" s="13">
        <f>H18/D18*100</f>
        <v>100</v>
      </c>
      <c r="M18" s="13"/>
      <c r="N18" s="14"/>
    </row>
    <row r="19" spans="1:14" s="15" customFormat="1" ht="55.5" customHeight="1" x14ac:dyDescent="0.25">
      <c r="A19" s="97" t="s">
        <v>22</v>
      </c>
      <c r="B19" s="21">
        <f>SUM(C19:E19)</f>
        <v>536941.80000000005</v>
      </c>
      <c r="C19" s="13">
        <v>527547.6</v>
      </c>
      <c r="D19" s="13">
        <v>5328.8</v>
      </c>
      <c r="E19" s="13">
        <v>4065.4</v>
      </c>
      <c r="F19" s="13">
        <f>SUM(G19:I19)</f>
        <v>296276.2</v>
      </c>
      <c r="G19" s="13">
        <v>289289.3</v>
      </c>
      <c r="H19" s="13">
        <v>2921.5</v>
      </c>
      <c r="I19" s="13">
        <v>4065.4</v>
      </c>
      <c r="J19" s="13">
        <f>F19/B19*100</f>
        <v>55.178456957532454</v>
      </c>
      <c r="K19" s="13">
        <f>G19/C19*100</f>
        <v>54.836625168989492</v>
      </c>
      <c r="L19" s="13">
        <f>H19/D19*100</f>
        <v>54.824726017114543</v>
      </c>
      <c r="M19" s="13">
        <f>I19/E19*100</f>
        <v>100</v>
      </c>
      <c r="N19" s="14"/>
    </row>
    <row r="20" spans="1:14" s="15" customFormat="1" ht="55.5" customHeight="1" x14ac:dyDescent="0.25">
      <c r="A20" s="98"/>
      <c r="B20" s="21">
        <f>SUM(C20:E20)</f>
        <v>22436.9</v>
      </c>
      <c r="C20" s="13">
        <v>0</v>
      </c>
      <c r="D20" s="13">
        <v>22436.9</v>
      </c>
      <c r="E20" s="13">
        <v>0</v>
      </c>
      <c r="F20" s="13">
        <f>SUM(G20:I20)</f>
        <v>22436.9</v>
      </c>
      <c r="G20" s="13">
        <v>0</v>
      </c>
      <c r="H20" s="13">
        <v>22436.9</v>
      </c>
      <c r="I20" s="13">
        <v>0</v>
      </c>
      <c r="J20" s="13">
        <f>F20/B20*100</f>
        <v>100</v>
      </c>
      <c r="K20" s="13"/>
      <c r="L20" s="13">
        <f>H20/D20*100</f>
        <v>100</v>
      </c>
      <c r="M20" s="13"/>
      <c r="N20" s="14"/>
    </row>
    <row r="21" spans="1:14" s="25" customFormat="1" ht="27" x14ac:dyDescent="0.25">
      <c r="A21" s="23" t="s">
        <v>23</v>
      </c>
      <c r="B21" s="7">
        <f>B22+B23+B24+B25+B26</f>
        <v>32327.9</v>
      </c>
      <c r="C21" s="7">
        <f t="shared" ref="C21:I21" si="5">C22+C23+C24+C25+C26</f>
        <v>26432</v>
      </c>
      <c r="D21" s="7">
        <f t="shared" si="5"/>
        <v>5895.9</v>
      </c>
      <c r="E21" s="7">
        <f t="shared" si="5"/>
        <v>0</v>
      </c>
      <c r="F21" s="7">
        <f t="shared" si="5"/>
        <v>25907.8</v>
      </c>
      <c r="G21" s="7">
        <f t="shared" si="5"/>
        <v>25426.9</v>
      </c>
      <c r="H21" s="7">
        <f t="shared" si="5"/>
        <v>480.9</v>
      </c>
      <c r="I21" s="7">
        <f t="shared" si="5"/>
        <v>0</v>
      </c>
      <c r="J21" s="7">
        <f>F21/B21*100</f>
        <v>80.140683434432788</v>
      </c>
      <c r="K21" s="7">
        <f>G21/C21*100</f>
        <v>96.197412227602911</v>
      </c>
      <c r="L21" s="7">
        <f>H21/D21*100</f>
        <v>8.1565155447005537</v>
      </c>
      <c r="M21" s="7"/>
      <c r="N21" s="24"/>
    </row>
    <row r="22" spans="1:14" s="15" customFormat="1" ht="60.75" customHeight="1" x14ac:dyDescent="0.25">
      <c r="A22" s="26" t="s">
        <v>24</v>
      </c>
      <c r="B22" s="12">
        <f>C22+D22</f>
        <v>10677.8</v>
      </c>
      <c r="C22" s="12">
        <v>10143.9</v>
      </c>
      <c r="D22" s="12">
        <v>533.9</v>
      </c>
      <c r="E22" s="12"/>
      <c r="F22" s="12">
        <f t="shared" si="3"/>
        <v>9619.6999999999989</v>
      </c>
      <c r="G22" s="12">
        <v>9138.7999999999993</v>
      </c>
      <c r="H22" s="12">
        <v>480.9</v>
      </c>
      <c r="I22" s="12"/>
      <c r="J22" s="12">
        <f>F22/B22*100</f>
        <v>90.09065537844873</v>
      </c>
      <c r="K22" s="12">
        <f>G22/C22*100</f>
        <v>90.091582133104623</v>
      </c>
      <c r="L22" s="12">
        <f>H22/D22*100</f>
        <v>90.073047387151149</v>
      </c>
      <c r="M22" s="11"/>
      <c r="N22" s="14"/>
    </row>
    <row r="23" spans="1:14" s="15" customFormat="1" ht="58.5" customHeight="1" x14ac:dyDescent="0.25">
      <c r="A23" s="10" t="s">
        <v>25</v>
      </c>
      <c r="B23" s="21">
        <f>C23+D23</f>
        <v>182.9</v>
      </c>
      <c r="C23" s="13">
        <v>182.9</v>
      </c>
      <c r="D23" s="13">
        <v>0</v>
      </c>
      <c r="E23" s="13"/>
      <c r="F23" s="13">
        <f t="shared" si="3"/>
        <v>182.9</v>
      </c>
      <c r="G23" s="13">
        <v>182.9</v>
      </c>
      <c r="H23" s="13">
        <v>0</v>
      </c>
      <c r="I23" s="13"/>
      <c r="J23" s="13">
        <f>F23/B23*100</f>
        <v>100</v>
      </c>
      <c r="K23" s="13">
        <f>G23/C23*100</f>
        <v>100</v>
      </c>
      <c r="L23" s="13"/>
      <c r="M23" s="11"/>
      <c r="N23" s="14"/>
    </row>
    <row r="24" spans="1:14" s="15" customFormat="1" ht="32.25" customHeight="1" x14ac:dyDescent="0.25">
      <c r="A24" s="97" t="s">
        <v>26</v>
      </c>
      <c r="B24" s="21">
        <f t="shared" ref="B24:B26" si="6">C24+D24</f>
        <v>0</v>
      </c>
      <c r="C24" s="13">
        <v>0</v>
      </c>
      <c r="D24" s="13">
        <v>0</v>
      </c>
      <c r="E24" s="13"/>
      <c r="F24" s="13">
        <f t="shared" si="3"/>
        <v>0</v>
      </c>
      <c r="G24" s="13">
        <v>0</v>
      </c>
      <c r="H24" s="13">
        <v>0</v>
      </c>
      <c r="I24" s="13"/>
      <c r="J24" s="13"/>
      <c r="K24" s="13"/>
      <c r="L24" s="13"/>
      <c r="M24" s="11"/>
      <c r="N24" s="14"/>
    </row>
    <row r="25" spans="1:14" s="15" customFormat="1" ht="32.25" customHeight="1" x14ac:dyDescent="0.25">
      <c r="A25" s="98"/>
      <c r="B25" s="21">
        <f t="shared" si="6"/>
        <v>5362</v>
      </c>
      <c r="C25" s="13">
        <v>0</v>
      </c>
      <c r="D25" s="13">
        <v>5362</v>
      </c>
      <c r="E25" s="13"/>
      <c r="F25" s="13">
        <f t="shared" si="3"/>
        <v>0</v>
      </c>
      <c r="G25" s="13">
        <v>0</v>
      </c>
      <c r="H25" s="13">
        <v>0</v>
      </c>
      <c r="I25" s="13"/>
      <c r="J25" s="13">
        <f>F25/B25*100</f>
        <v>0</v>
      </c>
      <c r="K25" s="13"/>
      <c r="L25" s="13">
        <f>H25/D25*100</f>
        <v>0</v>
      </c>
      <c r="M25" s="11"/>
      <c r="N25" s="14"/>
    </row>
    <row r="26" spans="1:14" s="15" customFormat="1" ht="29.25" customHeight="1" x14ac:dyDescent="0.25">
      <c r="A26" s="10" t="s">
        <v>27</v>
      </c>
      <c r="B26" s="21">
        <f t="shared" si="6"/>
        <v>16105.2</v>
      </c>
      <c r="C26" s="13">
        <v>16105.2</v>
      </c>
      <c r="D26" s="13">
        <v>0</v>
      </c>
      <c r="E26" s="13"/>
      <c r="F26" s="13">
        <f t="shared" si="3"/>
        <v>16105.2</v>
      </c>
      <c r="G26" s="13">
        <v>16105.2</v>
      </c>
      <c r="H26" s="13">
        <v>0</v>
      </c>
      <c r="I26" s="13"/>
      <c r="J26" s="13">
        <f>F26/B26*100</f>
        <v>100</v>
      </c>
      <c r="K26" s="13">
        <f>G26/C26*100</f>
        <v>100</v>
      </c>
      <c r="L26" s="13"/>
      <c r="M26" s="11"/>
      <c r="N26" s="14"/>
    </row>
    <row r="27" spans="1:14" s="15" customFormat="1" ht="63" customHeight="1" x14ac:dyDescent="0.25">
      <c r="A27" s="6" t="s">
        <v>28</v>
      </c>
      <c r="B27" s="27">
        <f>B28+B29</f>
        <v>105</v>
      </c>
      <c r="C27" s="27">
        <f t="shared" ref="C27:I27" si="7">C28+C29</f>
        <v>0</v>
      </c>
      <c r="D27" s="27">
        <f t="shared" si="7"/>
        <v>105</v>
      </c>
      <c r="E27" s="27">
        <f t="shared" si="7"/>
        <v>0</v>
      </c>
      <c r="F27" s="27">
        <f t="shared" si="7"/>
        <v>0</v>
      </c>
      <c r="G27" s="27">
        <f t="shared" si="7"/>
        <v>0</v>
      </c>
      <c r="H27" s="27">
        <f t="shared" si="7"/>
        <v>0</v>
      </c>
      <c r="I27" s="27">
        <f t="shared" si="7"/>
        <v>0</v>
      </c>
      <c r="J27" s="7">
        <f>F27/B27*100</f>
        <v>0</v>
      </c>
      <c r="K27" s="7"/>
      <c r="L27" s="7">
        <f>H27/D27*100</f>
        <v>0</v>
      </c>
      <c r="M27" s="7"/>
      <c r="N27" s="14"/>
    </row>
    <row r="28" spans="1:14" s="15" customFormat="1" ht="29.25" customHeight="1" x14ac:dyDescent="0.25">
      <c r="A28" s="10" t="s">
        <v>29</v>
      </c>
      <c r="B28" s="21">
        <f t="shared" ref="B28:B29" si="8">C28+D28</f>
        <v>5</v>
      </c>
      <c r="C28" s="13">
        <v>0</v>
      </c>
      <c r="D28" s="13">
        <v>5</v>
      </c>
      <c r="E28" s="13"/>
      <c r="F28" s="21">
        <f t="shared" ref="F28:F29" si="9">G28+H28</f>
        <v>0</v>
      </c>
      <c r="G28" s="13">
        <v>0</v>
      </c>
      <c r="H28" s="13">
        <v>0</v>
      </c>
      <c r="I28" s="13"/>
      <c r="J28" s="13">
        <f>F28/B28*100</f>
        <v>0</v>
      </c>
      <c r="K28" s="13"/>
      <c r="L28" s="13">
        <f>H28/D28*100</f>
        <v>0</v>
      </c>
      <c r="M28" s="11"/>
      <c r="N28" s="14"/>
    </row>
    <row r="29" spans="1:14" s="15" customFormat="1" ht="29.25" customHeight="1" x14ac:dyDescent="0.25">
      <c r="A29" s="10" t="s">
        <v>30</v>
      </c>
      <c r="B29" s="21">
        <f t="shared" si="8"/>
        <v>100</v>
      </c>
      <c r="C29" s="13">
        <v>0</v>
      </c>
      <c r="D29" s="13">
        <v>100</v>
      </c>
      <c r="E29" s="13"/>
      <c r="F29" s="21">
        <f t="shared" si="9"/>
        <v>0</v>
      </c>
      <c r="G29" s="13">
        <v>0</v>
      </c>
      <c r="H29" s="13">
        <v>0</v>
      </c>
      <c r="I29" s="13"/>
      <c r="J29" s="13">
        <f>F29/B29*100</f>
        <v>0</v>
      </c>
      <c r="K29" s="13"/>
      <c r="L29" s="13">
        <f>H29/D29*100</f>
        <v>0</v>
      </c>
      <c r="M29" s="11"/>
      <c r="N29" s="14"/>
    </row>
    <row r="30" spans="1:14" s="29" customFormat="1" ht="30.75" customHeight="1" x14ac:dyDescent="0.25">
      <c r="A30" s="6" t="s">
        <v>31</v>
      </c>
      <c r="B30" s="27">
        <f>B31+B32+B33+B34+B35+B36</f>
        <v>261674.7</v>
      </c>
      <c r="C30" s="27">
        <f t="shared" ref="C30:I30" si="10">C31+C32+C33+C34+C35+C36</f>
        <v>241001.8</v>
      </c>
      <c r="D30" s="27">
        <f t="shared" si="10"/>
        <v>10021.799999999999</v>
      </c>
      <c r="E30" s="27">
        <f t="shared" si="10"/>
        <v>10651.1</v>
      </c>
      <c r="F30" s="27">
        <f t="shared" si="10"/>
        <v>202707.9</v>
      </c>
      <c r="G30" s="27">
        <f t="shared" si="10"/>
        <v>191208.4</v>
      </c>
      <c r="H30" s="27">
        <f t="shared" si="10"/>
        <v>7401.0999999999985</v>
      </c>
      <c r="I30" s="27">
        <f t="shared" si="10"/>
        <v>4098.3999999999996</v>
      </c>
      <c r="J30" s="27">
        <f>F30/B30*100</f>
        <v>77.4656090176085</v>
      </c>
      <c r="K30" s="27">
        <f>G30/C30*100</f>
        <v>79.338992488852782</v>
      </c>
      <c r="L30" s="27">
        <f>H30/D30*100</f>
        <v>73.850006984773188</v>
      </c>
      <c r="M30" s="27">
        <f>I30/E30*100</f>
        <v>38.478654786829523</v>
      </c>
      <c r="N30" s="28"/>
    </row>
    <row r="31" spans="1:14" s="15" customFormat="1" ht="33.75" customHeight="1" x14ac:dyDescent="0.25">
      <c r="A31" s="10" t="s">
        <v>32</v>
      </c>
      <c r="B31" s="21">
        <f>SUM(C31:E31)</f>
        <v>167107.10000000003</v>
      </c>
      <c r="C31" s="21">
        <v>148641.20000000001</v>
      </c>
      <c r="D31" s="21">
        <v>7823.2</v>
      </c>
      <c r="E31" s="21">
        <v>10642.7</v>
      </c>
      <c r="F31" s="21">
        <f>SUM(G31:I31)</f>
        <v>108140.3</v>
      </c>
      <c r="G31" s="21">
        <v>98847.8</v>
      </c>
      <c r="H31" s="21">
        <v>5202.5</v>
      </c>
      <c r="I31" s="21">
        <v>4090</v>
      </c>
      <c r="J31" s="21">
        <f>F31/B31*100</f>
        <v>64.713168979654355</v>
      </c>
      <c r="K31" s="21">
        <f>G31/C31*100</f>
        <v>66.500943210899806</v>
      </c>
      <c r="L31" s="21">
        <f>H31/D31*100</f>
        <v>66.500920339503026</v>
      </c>
      <c r="M31" s="21">
        <f>I31/E31*100</f>
        <v>38.430097625602521</v>
      </c>
      <c r="N31" s="14"/>
    </row>
    <row r="32" spans="1:14" s="15" customFormat="1" ht="55.5" x14ac:dyDescent="0.25">
      <c r="A32" s="26" t="s">
        <v>33</v>
      </c>
      <c r="B32" s="12">
        <f t="shared" ref="B32:B35" si="11">C32+D32</f>
        <v>63235.8</v>
      </c>
      <c r="C32" s="12">
        <v>62603.4</v>
      </c>
      <c r="D32" s="12">
        <v>632.4</v>
      </c>
      <c r="E32" s="12"/>
      <c r="F32" s="12">
        <f t="shared" si="3"/>
        <v>63235.8</v>
      </c>
      <c r="G32" s="12">
        <v>62603.4</v>
      </c>
      <c r="H32" s="12">
        <v>632.4</v>
      </c>
      <c r="I32" s="12"/>
      <c r="J32" s="12">
        <f>F32/B32*100</f>
        <v>100</v>
      </c>
      <c r="K32" s="12">
        <f>G32/C32*100</f>
        <v>100</v>
      </c>
      <c r="L32" s="12">
        <f>H32/D32*100</f>
        <v>100</v>
      </c>
      <c r="M32" s="11"/>
      <c r="N32" s="14"/>
    </row>
    <row r="33" spans="1:14" s="15" customFormat="1" ht="30.6" customHeight="1" x14ac:dyDescent="0.25">
      <c r="A33" s="10" t="s">
        <v>34</v>
      </c>
      <c r="B33" s="12">
        <f t="shared" si="11"/>
        <v>10000.299999999999</v>
      </c>
      <c r="C33" s="12">
        <v>9500.2999999999993</v>
      </c>
      <c r="D33" s="12">
        <v>500</v>
      </c>
      <c r="E33" s="12"/>
      <c r="F33" s="12">
        <f t="shared" si="3"/>
        <v>10000.299999999999</v>
      </c>
      <c r="G33" s="12">
        <v>9500.2999999999993</v>
      </c>
      <c r="H33" s="12">
        <v>500</v>
      </c>
      <c r="I33" s="12"/>
      <c r="J33" s="12">
        <f>F33/B33*100</f>
        <v>100</v>
      </c>
      <c r="K33" s="12">
        <f>G33/C33*100</f>
        <v>100</v>
      </c>
      <c r="L33" s="12">
        <f>H33/D33*100</f>
        <v>100</v>
      </c>
      <c r="M33" s="11"/>
      <c r="N33" s="14"/>
    </row>
    <row r="34" spans="1:14" s="15" customFormat="1" ht="57.75" customHeight="1" x14ac:dyDescent="0.25">
      <c r="A34" s="26" t="s">
        <v>35</v>
      </c>
      <c r="B34" s="12">
        <f t="shared" si="11"/>
        <v>11858.4</v>
      </c>
      <c r="C34" s="12">
        <v>11265.5</v>
      </c>
      <c r="D34" s="12">
        <v>592.9</v>
      </c>
      <c r="E34" s="12"/>
      <c r="F34" s="12">
        <f t="shared" si="3"/>
        <v>11858.4</v>
      </c>
      <c r="G34" s="12">
        <v>11265.5</v>
      </c>
      <c r="H34" s="12">
        <v>592.9</v>
      </c>
      <c r="I34" s="12"/>
      <c r="J34" s="12">
        <f>F34/B34*100</f>
        <v>100</v>
      </c>
      <c r="K34" s="12">
        <f>G34/C34*100</f>
        <v>100</v>
      </c>
      <c r="L34" s="12">
        <f>H34/D34*100</f>
        <v>100</v>
      </c>
      <c r="M34" s="11"/>
      <c r="N34" s="14"/>
    </row>
    <row r="35" spans="1:14" s="15" customFormat="1" ht="90" customHeight="1" x14ac:dyDescent="0.25">
      <c r="A35" s="26" t="s">
        <v>36</v>
      </c>
      <c r="B35" s="12">
        <f t="shared" si="11"/>
        <v>6557.2</v>
      </c>
      <c r="C35" s="12">
        <v>6229.3</v>
      </c>
      <c r="D35" s="12">
        <v>327.9</v>
      </c>
      <c r="E35" s="12"/>
      <c r="F35" s="12">
        <f t="shared" si="3"/>
        <v>6557.2</v>
      </c>
      <c r="G35" s="12">
        <v>6229.3</v>
      </c>
      <c r="H35" s="12">
        <v>327.9</v>
      </c>
      <c r="I35" s="12"/>
      <c r="J35" s="12">
        <f>F35/B35*100</f>
        <v>100</v>
      </c>
      <c r="K35" s="12">
        <f>G35/C35*100</f>
        <v>100</v>
      </c>
      <c r="L35" s="12">
        <f>H35/D35*100</f>
        <v>100</v>
      </c>
      <c r="M35" s="11"/>
      <c r="N35" s="14"/>
    </row>
    <row r="36" spans="1:14" s="15" customFormat="1" ht="85.5" customHeight="1" x14ac:dyDescent="0.25">
      <c r="A36" s="30" t="s">
        <v>37</v>
      </c>
      <c r="B36" s="12">
        <f>SUM(C36:E36)</f>
        <v>2915.9</v>
      </c>
      <c r="C36" s="31">
        <v>2762.1</v>
      </c>
      <c r="D36" s="13">
        <v>145.4</v>
      </c>
      <c r="E36" s="13">
        <v>8.4</v>
      </c>
      <c r="F36" s="13">
        <f>SUM(G36:I36)</f>
        <v>2915.9</v>
      </c>
      <c r="G36" s="31">
        <v>2762.1</v>
      </c>
      <c r="H36" s="13">
        <v>145.4</v>
      </c>
      <c r="I36" s="13">
        <v>8.4</v>
      </c>
      <c r="J36" s="13">
        <f>F36/B36*100</f>
        <v>100</v>
      </c>
      <c r="K36" s="31">
        <f>G36/C36*100</f>
        <v>100</v>
      </c>
      <c r="L36" s="13">
        <f>H36/D36*100</f>
        <v>100</v>
      </c>
      <c r="M36" s="21">
        <f>I36/E36*100</f>
        <v>100</v>
      </c>
      <c r="N36" s="14"/>
    </row>
    <row r="37" spans="1:14" s="3" customFormat="1" ht="32.25" customHeight="1" x14ac:dyDescent="0.25">
      <c r="A37" s="32" t="s">
        <v>38</v>
      </c>
      <c r="B37" s="16">
        <f>B40+B38+B42</f>
        <v>1379772.7999999998</v>
      </c>
      <c r="C37" s="16">
        <f t="shared" ref="C37:I37" si="12">C40+C38+C42</f>
        <v>1295723.6000000001</v>
      </c>
      <c r="D37" s="16">
        <f t="shared" si="12"/>
        <v>75156.2</v>
      </c>
      <c r="E37" s="16">
        <f t="shared" si="12"/>
        <v>8893</v>
      </c>
      <c r="F37" s="16">
        <f t="shared" si="12"/>
        <v>1274933.9400000002</v>
      </c>
      <c r="G37" s="16">
        <f t="shared" si="12"/>
        <v>1209040.9000000001</v>
      </c>
      <c r="H37" s="16">
        <f t="shared" si="12"/>
        <v>57455.600000000006</v>
      </c>
      <c r="I37" s="16">
        <f t="shared" si="12"/>
        <v>8437.44</v>
      </c>
      <c r="J37" s="16">
        <f>F37/B37*100</f>
        <v>92.401730197899283</v>
      </c>
      <c r="K37" s="16">
        <f>G37/C37*100</f>
        <v>93.310093294588441</v>
      </c>
      <c r="L37" s="16">
        <f>H37/D37*100</f>
        <v>76.448250443742509</v>
      </c>
      <c r="M37" s="16">
        <f>I37/E37*100</f>
        <v>94.877319239851573</v>
      </c>
      <c r="N37" s="2"/>
    </row>
    <row r="38" spans="1:14" s="9" customFormat="1" ht="27" x14ac:dyDescent="0.25">
      <c r="A38" s="6" t="s">
        <v>39</v>
      </c>
      <c r="B38" s="27">
        <f>B39</f>
        <v>1223684.2</v>
      </c>
      <c r="C38" s="27">
        <f t="shared" ref="C38:H38" si="13">C39</f>
        <v>1150000</v>
      </c>
      <c r="D38" s="27">
        <f t="shared" si="13"/>
        <v>73684.2</v>
      </c>
      <c r="E38" s="27"/>
      <c r="F38" s="27">
        <f t="shared" si="13"/>
        <v>1119765.1000000001</v>
      </c>
      <c r="G38" s="27">
        <f t="shared" si="13"/>
        <v>1063776.8</v>
      </c>
      <c r="H38" s="27">
        <f t="shared" si="13"/>
        <v>55988.3</v>
      </c>
      <c r="I38" s="27"/>
      <c r="J38" s="27">
        <f>F38/B38*100</f>
        <v>91.507686378560749</v>
      </c>
      <c r="K38" s="27">
        <f>G38/C38*100</f>
        <v>92.502330434782607</v>
      </c>
      <c r="L38" s="27">
        <f>H38/D38*100</f>
        <v>75.984132283447479</v>
      </c>
      <c r="M38" s="33"/>
      <c r="N38" s="8"/>
    </row>
    <row r="39" spans="1:14" s="15" customFormat="1" ht="60" customHeight="1" x14ac:dyDescent="0.25">
      <c r="A39" s="10" t="s">
        <v>40</v>
      </c>
      <c r="B39" s="21">
        <f>C39+D39</f>
        <v>1223684.2</v>
      </c>
      <c r="C39" s="21">
        <v>1150000</v>
      </c>
      <c r="D39" s="21">
        <v>73684.2</v>
      </c>
      <c r="E39" s="21"/>
      <c r="F39" s="21">
        <f t="shared" si="3"/>
        <v>1119765.1000000001</v>
      </c>
      <c r="G39" s="21">
        <v>1063776.8</v>
      </c>
      <c r="H39" s="21">
        <v>55988.3</v>
      </c>
      <c r="I39" s="21"/>
      <c r="J39" s="21">
        <f>F39/B39*100</f>
        <v>91.507686378560749</v>
      </c>
      <c r="K39" s="21">
        <f>G39/C39*100</f>
        <v>92.502330434782607</v>
      </c>
      <c r="L39" s="21">
        <f>H39/D39*100</f>
        <v>75.984132283447479</v>
      </c>
      <c r="M39" s="11"/>
      <c r="N39" s="14"/>
    </row>
    <row r="40" spans="1:14" s="29" customFormat="1" ht="54" x14ac:dyDescent="0.25">
      <c r="A40" s="6" t="s">
        <v>41</v>
      </c>
      <c r="B40" s="27">
        <f>B41</f>
        <v>149820.4</v>
      </c>
      <c r="C40" s="27">
        <f t="shared" ref="C40:I40" si="14">C41</f>
        <v>139518.1</v>
      </c>
      <c r="D40" s="27">
        <f t="shared" si="14"/>
        <v>1409.3</v>
      </c>
      <c r="E40" s="27">
        <f t="shared" si="14"/>
        <v>8893</v>
      </c>
      <c r="F40" s="27">
        <f t="shared" si="14"/>
        <v>149364.84</v>
      </c>
      <c r="G40" s="27">
        <f t="shared" si="14"/>
        <v>139518.1</v>
      </c>
      <c r="H40" s="27">
        <f t="shared" si="14"/>
        <v>1409.3</v>
      </c>
      <c r="I40" s="27">
        <f t="shared" si="14"/>
        <v>8437.44</v>
      </c>
      <c r="J40" s="27">
        <f>F40/B40*100</f>
        <v>99.695929259299803</v>
      </c>
      <c r="K40" s="27">
        <f>G40/C40*100</f>
        <v>100</v>
      </c>
      <c r="L40" s="27">
        <f>H40/D40*100</f>
        <v>100</v>
      </c>
      <c r="M40" s="27">
        <f>I40/E40*100</f>
        <v>94.877319239851573</v>
      </c>
      <c r="N40" s="28"/>
    </row>
    <row r="41" spans="1:14" s="15" customFormat="1" ht="57.75" customHeight="1" x14ac:dyDescent="0.25">
      <c r="A41" s="34" t="s">
        <v>42</v>
      </c>
      <c r="B41" s="21">
        <f>SUM(C41:E41)</f>
        <v>149820.4</v>
      </c>
      <c r="C41" s="31">
        <v>139518.1</v>
      </c>
      <c r="D41" s="31">
        <v>1409.3</v>
      </c>
      <c r="E41" s="31">
        <v>8893</v>
      </c>
      <c r="F41" s="31">
        <f>SUM(G41:I41)</f>
        <v>149364.84</v>
      </c>
      <c r="G41" s="31">
        <v>139518.1</v>
      </c>
      <c r="H41" s="31">
        <v>1409.3</v>
      </c>
      <c r="I41" s="31">
        <v>8437.44</v>
      </c>
      <c r="J41" s="31">
        <f>F41/B41*100</f>
        <v>99.695929259299803</v>
      </c>
      <c r="K41" s="31">
        <f>G41/C41*100</f>
        <v>100</v>
      </c>
      <c r="L41" s="31">
        <f>H41/D41*100</f>
        <v>100</v>
      </c>
      <c r="M41" s="31">
        <f>I41/E41*100</f>
        <v>94.877319239851573</v>
      </c>
      <c r="N41" s="14"/>
    </row>
    <row r="42" spans="1:14" s="9" customFormat="1" ht="85.9" customHeight="1" x14ac:dyDescent="0.25">
      <c r="A42" s="6" t="s">
        <v>43</v>
      </c>
      <c r="B42" s="18">
        <f>SUM(B43:B44)</f>
        <v>6268.2</v>
      </c>
      <c r="C42" s="18">
        <f t="shared" ref="C42:D42" si="15">SUM(C43:C44)</f>
        <v>6205.5</v>
      </c>
      <c r="D42" s="18">
        <f t="shared" si="15"/>
        <v>62.7</v>
      </c>
      <c r="E42" s="18"/>
      <c r="F42" s="18">
        <f>SUM(F43:F44)</f>
        <v>5804</v>
      </c>
      <c r="G42" s="18">
        <f t="shared" ref="G42:H42" si="16">SUM(G43:G44)</f>
        <v>5746</v>
      </c>
      <c r="H42" s="18">
        <f t="shared" si="16"/>
        <v>58</v>
      </c>
      <c r="I42" s="18"/>
      <c r="J42" s="18">
        <f>F42/B42*100</f>
        <v>92.594365208512812</v>
      </c>
      <c r="K42" s="18">
        <f>G42/C42*100</f>
        <v>92.595278382080409</v>
      </c>
      <c r="L42" s="18">
        <f>H42/D42*100</f>
        <v>92.503987240829346</v>
      </c>
      <c r="M42" s="17"/>
      <c r="N42" s="8"/>
    </row>
    <row r="43" spans="1:14" s="15" customFormat="1" ht="36" customHeight="1" x14ac:dyDescent="0.25">
      <c r="A43" s="101" t="s">
        <v>44</v>
      </c>
      <c r="B43" s="21">
        <f>C43+D43</f>
        <v>6205.5</v>
      </c>
      <c r="C43" s="13">
        <v>6205.5</v>
      </c>
      <c r="D43" s="13">
        <v>0</v>
      </c>
      <c r="E43" s="13"/>
      <c r="F43" s="13">
        <f t="shared" si="3"/>
        <v>5746</v>
      </c>
      <c r="G43" s="13">
        <v>5746</v>
      </c>
      <c r="H43" s="13">
        <v>0</v>
      </c>
      <c r="I43" s="13"/>
      <c r="J43" s="13">
        <f>F43/B43*100</f>
        <v>92.595278382080409</v>
      </c>
      <c r="K43" s="13">
        <f>G43/C43*100</f>
        <v>92.595278382080409</v>
      </c>
      <c r="L43" s="13"/>
      <c r="M43" s="11"/>
      <c r="N43" s="14"/>
    </row>
    <row r="44" spans="1:14" s="15" customFormat="1" ht="27.75" x14ac:dyDescent="0.25">
      <c r="A44" s="102"/>
      <c r="B44" s="21">
        <f>C44+D44</f>
        <v>62.7</v>
      </c>
      <c r="C44" s="13">
        <v>0</v>
      </c>
      <c r="D44" s="13">
        <v>62.7</v>
      </c>
      <c r="E44" s="13"/>
      <c r="F44" s="13">
        <f t="shared" si="3"/>
        <v>58</v>
      </c>
      <c r="G44" s="13">
        <v>0</v>
      </c>
      <c r="H44" s="13">
        <v>58</v>
      </c>
      <c r="I44" s="13"/>
      <c r="J44" s="13">
        <f>F44/B44*100</f>
        <v>92.503987240829346</v>
      </c>
      <c r="K44" s="13"/>
      <c r="L44" s="13">
        <f>H44/D44*100</f>
        <v>92.503987240829346</v>
      </c>
      <c r="M44" s="11"/>
      <c r="N44" s="14"/>
    </row>
    <row r="45" spans="1:14" s="38" customFormat="1" ht="27" x14ac:dyDescent="0.25">
      <c r="A45" s="35" t="s">
        <v>45</v>
      </c>
      <c r="B45" s="36">
        <f t="shared" ref="B45:I45" si="17">B46+B48+B50+B55+B57</f>
        <v>324699.81</v>
      </c>
      <c r="C45" s="36">
        <f t="shared" si="17"/>
        <v>311945.8</v>
      </c>
      <c r="D45" s="36">
        <f t="shared" si="17"/>
        <v>12744.650000000001</v>
      </c>
      <c r="E45" s="36">
        <f t="shared" si="17"/>
        <v>9.36</v>
      </c>
      <c r="F45" s="36">
        <f t="shared" si="17"/>
        <v>318251.95999999996</v>
      </c>
      <c r="G45" s="36">
        <f t="shared" si="17"/>
        <v>311641.2</v>
      </c>
      <c r="H45" s="36">
        <f t="shared" si="17"/>
        <v>6601.4</v>
      </c>
      <c r="I45" s="36">
        <f t="shared" si="17"/>
        <v>9.36</v>
      </c>
      <c r="J45" s="36">
        <f>F45/B45*100</f>
        <v>98.01421195780803</v>
      </c>
      <c r="K45" s="36">
        <f>G45/C45*100</f>
        <v>99.902354832153534</v>
      </c>
      <c r="L45" s="36">
        <f>H45/D45*100</f>
        <v>51.797420878564729</v>
      </c>
      <c r="M45" s="36">
        <f>I45/E45*100</f>
        <v>100</v>
      </c>
      <c r="N45" s="37"/>
    </row>
    <row r="46" spans="1:14" s="29" customFormat="1" ht="58.5" customHeight="1" x14ac:dyDescent="0.25">
      <c r="A46" s="39" t="s">
        <v>46</v>
      </c>
      <c r="B46" s="40">
        <f>B47</f>
        <v>3960.56</v>
      </c>
      <c r="C46" s="40">
        <f t="shared" ref="C46:I46" si="18">C47</f>
        <v>3753.6</v>
      </c>
      <c r="D46" s="40">
        <f t="shared" si="18"/>
        <v>197.6</v>
      </c>
      <c r="E46" s="40">
        <f t="shared" si="18"/>
        <v>9.36</v>
      </c>
      <c r="F46" s="40">
        <f t="shared" si="18"/>
        <v>3960.56</v>
      </c>
      <c r="G46" s="40">
        <f t="shared" si="18"/>
        <v>3753.6</v>
      </c>
      <c r="H46" s="40">
        <f t="shared" si="18"/>
        <v>197.6</v>
      </c>
      <c r="I46" s="40">
        <f t="shared" si="18"/>
        <v>9.36</v>
      </c>
      <c r="J46" s="40">
        <f>F46/B46*100</f>
        <v>100</v>
      </c>
      <c r="K46" s="40">
        <f>G46/C46*100</f>
        <v>100</v>
      </c>
      <c r="L46" s="40">
        <f>H46/D46*100</f>
        <v>100</v>
      </c>
      <c r="M46" s="40">
        <f>I46/E46*100</f>
        <v>100</v>
      </c>
      <c r="N46" s="28"/>
    </row>
    <row r="47" spans="1:14" s="15" customFormat="1" ht="55.5" x14ac:dyDescent="0.25">
      <c r="A47" s="30" t="s">
        <v>47</v>
      </c>
      <c r="B47" s="12">
        <f>SUM(C47:E47)</f>
        <v>3960.56</v>
      </c>
      <c r="C47" s="31">
        <v>3753.6</v>
      </c>
      <c r="D47" s="13">
        <v>197.6</v>
      </c>
      <c r="E47" s="13">
        <v>9.36</v>
      </c>
      <c r="F47" s="13">
        <f>SUM(G47:I47)</f>
        <v>3960.56</v>
      </c>
      <c r="G47" s="31">
        <v>3753.6</v>
      </c>
      <c r="H47" s="13">
        <v>197.6</v>
      </c>
      <c r="I47" s="13">
        <v>9.36</v>
      </c>
      <c r="J47" s="13">
        <f>F47/B47*100</f>
        <v>100</v>
      </c>
      <c r="K47" s="31">
        <f>G47/C47*100</f>
        <v>100</v>
      </c>
      <c r="L47" s="13">
        <f>H47/D47*100</f>
        <v>100</v>
      </c>
      <c r="M47" s="13">
        <f>I47/E47*100</f>
        <v>100</v>
      </c>
      <c r="N47" s="14"/>
    </row>
    <row r="48" spans="1:14" s="29" customFormat="1" ht="57.75" customHeight="1" x14ac:dyDescent="0.25">
      <c r="A48" s="6" t="s">
        <v>48</v>
      </c>
      <c r="B48" s="27">
        <f>B49</f>
        <v>48865.599999999999</v>
      </c>
      <c r="C48" s="27">
        <f t="shared" ref="C48:H48" si="19">C49</f>
        <v>48865.599999999999</v>
      </c>
      <c r="D48" s="27">
        <f t="shared" si="19"/>
        <v>0</v>
      </c>
      <c r="E48" s="27"/>
      <c r="F48" s="27">
        <f t="shared" si="19"/>
        <v>48600</v>
      </c>
      <c r="G48" s="27">
        <f t="shared" si="19"/>
        <v>48600</v>
      </c>
      <c r="H48" s="27">
        <f t="shared" si="19"/>
        <v>0</v>
      </c>
      <c r="I48" s="27"/>
      <c r="J48" s="27">
        <f>F48/B48*100</f>
        <v>99.456468354015911</v>
      </c>
      <c r="K48" s="27">
        <f>G48/C48*100</f>
        <v>99.456468354015911</v>
      </c>
      <c r="L48" s="27"/>
      <c r="M48" s="22"/>
      <c r="N48" s="28"/>
    </row>
    <row r="49" spans="1:14" s="15" customFormat="1" ht="55.5" customHeight="1" x14ac:dyDescent="0.25">
      <c r="A49" s="10" t="s">
        <v>49</v>
      </c>
      <c r="B49" s="21">
        <f>C49+D49</f>
        <v>48865.599999999999</v>
      </c>
      <c r="C49" s="13">
        <v>48865.599999999999</v>
      </c>
      <c r="D49" s="13">
        <v>0</v>
      </c>
      <c r="E49" s="13"/>
      <c r="F49" s="13">
        <f t="shared" si="3"/>
        <v>48600</v>
      </c>
      <c r="G49" s="13">
        <v>48600</v>
      </c>
      <c r="H49" s="13">
        <v>0</v>
      </c>
      <c r="I49" s="13"/>
      <c r="J49" s="13">
        <f>F49/B49*100</f>
        <v>99.456468354015911</v>
      </c>
      <c r="K49" s="13">
        <f>G49/C49*100</f>
        <v>99.456468354015911</v>
      </c>
      <c r="L49" s="13"/>
      <c r="M49" s="11"/>
      <c r="N49" s="14"/>
    </row>
    <row r="50" spans="1:14" s="29" customFormat="1" ht="57.75" customHeight="1" x14ac:dyDescent="0.25">
      <c r="A50" s="6" t="s">
        <v>50</v>
      </c>
      <c r="B50" s="27">
        <f>B51+B52+B53+B54</f>
        <v>138319.70000000001</v>
      </c>
      <c r="C50" s="27">
        <f t="shared" ref="C50:H50" si="20">C51+C52+C53+C54</f>
        <v>131405.1</v>
      </c>
      <c r="D50" s="27">
        <f t="shared" si="20"/>
        <v>6914.6</v>
      </c>
      <c r="E50" s="27"/>
      <c r="F50" s="27">
        <f t="shared" si="20"/>
        <v>132176.4</v>
      </c>
      <c r="G50" s="27">
        <f t="shared" si="20"/>
        <v>131405.1</v>
      </c>
      <c r="H50" s="27">
        <f t="shared" si="20"/>
        <v>771.3</v>
      </c>
      <c r="I50" s="27"/>
      <c r="J50" s="27">
        <f>F50/B50*100</f>
        <v>95.558622524484932</v>
      </c>
      <c r="K50" s="27">
        <f>G50/C50*100</f>
        <v>100</v>
      </c>
      <c r="L50" s="27">
        <f>H50/D50*100</f>
        <v>11.154658259335317</v>
      </c>
      <c r="M50" s="22"/>
      <c r="N50" s="28"/>
    </row>
    <row r="51" spans="1:14" s="15" customFormat="1" ht="140.25" customHeight="1" x14ac:dyDescent="0.25">
      <c r="A51" s="10" t="s">
        <v>51</v>
      </c>
      <c r="B51" s="21">
        <f>C51+D51</f>
        <v>10</v>
      </c>
      <c r="C51" s="13">
        <v>0</v>
      </c>
      <c r="D51" s="13">
        <v>10</v>
      </c>
      <c r="E51" s="13"/>
      <c r="F51" s="13">
        <f t="shared" si="3"/>
        <v>0</v>
      </c>
      <c r="G51" s="13">
        <v>0</v>
      </c>
      <c r="H51" s="13">
        <v>0</v>
      </c>
      <c r="I51" s="13"/>
      <c r="J51" s="13">
        <f>F51/B51*100</f>
        <v>0</v>
      </c>
      <c r="K51" s="13"/>
      <c r="L51" s="13">
        <f>H51/D51*100</f>
        <v>0</v>
      </c>
      <c r="M51" s="11"/>
      <c r="N51" s="14"/>
    </row>
    <row r="52" spans="1:14" s="15" customFormat="1" ht="87" customHeight="1" x14ac:dyDescent="0.25">
      <c r="A52" s="10" t="s">
        <v>52</v>
      </c>
      <c r="B52" s="21">
        <f>C52+D52</f>
        <v>6904.6</v>
      </c>
      <c r="C52" s="13">
        <v>0</v>
      </c>
      <c r="D52" s="13">
        <v>6904.6</v>
      </c>
      <c r="E52" s="13"/>
      <c r="F52" s="13">
        <f t="shared" si="3"/>
        <v>771.3</v>
      </c>
      <c r="G52" s="13">
        <v>0</v>
      </c>
      <c r="H52" s="13">
        <v>771.3</v>
      </c>
      <c r="I52" s="13"/>
      <c r="J52" s="13">
        <f>F52/B52*100</f>
        <v>11.170813660458244</v>
      </c>
      <c r="K52" s="13"/>
      <c r="L52" s="13">
        <f>H52/D52*100</f>
        <v>11.170813660458244</v>
      </c>
      <c r="M52" s="11"/>
      <c r="N52" s="14"/>
    </row>
    <row r="53" spans="1:14" s="15" customFormat="1" ht="63" customHeight="1" x14ac:dyDescent="0.25">
      <c r="A53" s="10" t="s">
        <v>53</v>
      </c>
      <c r="B53" s="21">
        <f>C53+D53</f>
        <v>0</v>
      </c>
      <c r="C53" s="13">
        <v>0</v>
      </c>
      <c r="D53" s="13">
        <v>0</v>
      </c>
      <c r="E53" s="13"/>
      <c r="F53" s="13">
        <f t="shared" si="3"/>
        <v>0</v>
      </c>
      <c r="G53" s="13">
        <v>0</v>
      </c>
      <c r="H53" s="13">
        <v>0</v>
      </c>
      <c r="I53" s="13"/>
      <c r="J53" s="13"/>
      <c r="K53" s="13"/>
      <c r="L53" s="13"/>
      <c r="M53" s="11"/>
      <c r="N53" s="14"/>
    </row>
    <row r="54" spans="1:14" s="15" customFormat="1" ht="58.5" customHeight="1" x14ac:dyDescent="0.25">
      <c r="A54" s="10" t="s">
        <v>54</v>
      </c>
      <c r="B54" s="21">
        <f>C54+D54</f>
        <v>131405.1</v>
      </c>
      <c r="C54" s="13">
        <v>131405.1</v>
      </c>
      <c r="D54" s="13">
        <v>0</v>
      </c>
      <c r="E54" s="13"/>
      <c r="F54" s="21">
        <f>G54+H54</f>
        <v>131405.1</v>
      </c>
      <c r="G54" s="13">
        <v>131405.1</v>
      </c>
      <c r="H54" s="13">
        <v>0</v>
      </c>
      <c r="I54" s="13"/>
      <c r="J54" s="13">
        <f>F54/B54*100</f>
        <v>100</v>
      </c>
      <c r="K54" s="13">
        <f>G54/C54*100</f>
        <v>100</v>
      </c>
      <c r="L54" s="13"/>
      <c r="M54" s="11"/>
      <c r="N54" s="14"/>
    </row>
    <row r="55" spans="1:14" s="29" customFormat="1" ht="108" customHeight="1" x14ac:dyDescent="0.25">
      <c r="A55" s="6" t="s">
        <v>55</v>
      </c>
      <c r="B55" s="27">
        <f>B56</f>
        <v>44649.5</v>
      </c>
      <c r="C55" s="27">
        <f t="shared" ref="C55:H55" si="21">C56</f>
        <v>42359.5</v>
      </c>
      <c r="D55" s="27">
        <f t="shared" si="21"/>
        <v>2290</v>
      </c>
      <c r="E55" s="27"/>
      <c r="F55" s="27">
        <f t="shared" si="21"/>
        <v>44649.2</v>
      </c>
      <c r="G55" s="27">
        <f t="shared" si="21"/>
        <v>42359.199999999997</v>
      </c>
      <c r="H55" s="27">
        <f t="shared" si="21"/>
        <v>2290</v>
      </c>
      <c r="I55" s="27"/>
      <c r="J55" s="27">
        <f>F55/B55*100</f>
        <v>99.999328099978712</v>
      </c>
      <c r="K55" s="27">
        <f>G55/C55*100</f>
        <v>99.999291776342957</v>
      </c>
      <c r="L55" s="27">
        <f>H55/D55*100</f>
        <v>100</v>
      </c>
      <c r="M55" s="22"/>
      <c r="N55" s="28"/>
    </row>
    <row r="56" spans="1:14" s="15" customFormat="1" ht="113.25" customHeight="1" x14ac:dyDescent="0.25">
      <c r="A56" s="10" t="s">
        <v>56</v>
      </c>
      <c r="B56" s="21">
        <f>C56+D56</f>
        <v>44649.5</v>
      </c>
      <c r="C56" s="13">
        <v>42359.5</v>
      </c>
      <c r="D56" s="13">
        <v>2290</v>
      </c>
      <c r="E56" s="13"/>
      <c r="F56" s="13">
        <f t="shared" si="3"/>
        <v>44649.2</v>
      </c>
      <c r="G56" s="13">
        <v>42359.199999999997</v>
      </c>
      <c r="H56" s="13">
        <v>2290</v>
      </c>
      <c r="I56" s="13"/>
      <c r="J56" s="13">
        <f>F56/B56*100</f>
        <v>99.999328099978712</v>
      </c>
      <c r="K56" s="13">
        <f>G56/C56*100</f>
        <v>99.999291776342957</v>
      </c>
      <c r="L56" s="13">
        <f>H56/D56*100</f>
        <v>100</v>
      </c>
      <c r="M56" s="11"/>
      <c r="N56" s="14"/>
    </row>
    <row r="57" spans="1:14" s="9" customFormat="1" ht="113.45" customHeight="1" x14ac:dyDescent="0.25">
      <c r="A57" s="6" t="s">
        <v>57</v>
      </c>
      <c r="B57" s="27">
        <f>B58</f>
        <v>88904.45</v>
      </c>
      <c r="C57" s="27">
        <f t="shared" ref="C57:H57" si="22">C58</f>
        <v>85562</v>
      </c>
      <c r="D57" s="27">
        <f t="shared" si="22"/>
        <v>3342.45</v>
      </c>
      <c r="E57" s="27"/>
      <c r="F57" s="27">
        <f t="shared" si="22"/>
        <v>88865.8</v>
      </c>
      <c r="G57" s="27">
        <f t="shared" si="22"/>
        <v>85523.3</v>
      </c>
      <c r="H57" s="27">
        <f t="shared" si="22"/>
        <v>3342.5</v>
      </c>
      <c r="I57" s="18"/>
      <c r="J57" s="18">
        <f>F57/B57*100</f>
        <v>99.956526360604002</v>
      </c>
      <c r="K57" s="18">
        <f>G57/C57*100</f>
        <v>99.954769640728372</v>
      </c>
      <c r="L57" s="18">
        <f>H57/D57*100</f>
        <v>100.00149590868975</v>
      </c>
      <c r="M57" s="33"/>
      <c r="N57" s="8"/>
    </row>
    <row r="58" spans="1:14" s="42" customFormat="1" ht="111" x14ac:dyDescent="0.25">
      <c r="A58" s="34" t="s">
        <v>58</v>
      </c>
      <c r="B58" s="21">
        <f>C58+D58</f>
        <v>88904.45</v>
      </c>
      <c r="C58" s="13">
        <v>85562</v>
      </c>
      <c r="D58" s="13">
        <v>3342.45</v>
      </c>
      <c r="E58" s="13"/>
      <c r="F58" s="13">
        <f t="shared" si="3"/>
        <v>88865.8</v>
      </c>
      <c r="G58" s="13">
        <v>85523.3</v>
      </c>
      <c r="H58" s="13">
        <v>3342.5</v>
      </c>
      <c r="I58" s="13"/>
      <c r="J58" s="13">
        <f>F58/B58*100</f>
        <v>99.956526360604002</v>
      </c>
      <c r="K58" s="13">
        <f>G58/C58*100</f>
        <v>99.954769640728372</v>
      </c>
      <c r="L58" s="13">
        <f>H58/D58*100</f>
        <v>100.00149590868975</v>
      </c>
      <c r="M58" s="11"/>
      <c r="N58" s="41"/>
    </row>
    <row r="59" spans="1:14" s="9" customFormat="1" ht="27" x14ac:dyDescent="0.25">
      <c r="A59" s="32" t="s">
        <v>59</v>
      </c>
      <c r="B59" s="16">
        <f>B60</f>
        <v>225029.12</v>
      </c>
      <c r="C59" s="16">
        <f t="shared" ref="C59:I59" si="23">C60</f>
        <v>213614.2</v>
      </c>
      <c r="D59" s="16">
        <f t="shared" si="23"/>
        <v>11242.9</v>
      </c>
      <c r="E59" s="16">
        <f t="shared" si="23"/>
        <v>172.02</v>
      </c>
      <c r="F59" s="16">
        <f t="shared" si="23"/>
        <v>225011.9</v>
      </c>
      <c r="G59" s="16">
        <f t="shared" si="23"/>
        <v>213614.2</v>
      </c>
      <c r="H59" s="16">
        <f t="shared" si="23"/>
        <v>11242.9</v>
      </c>
      <c r="I59" s="16">
        <f t="shared" si="23"/>
        <v>154.80000000000001</v>
      </c>
      <c r="J59" s="16">
        <f>F59/B59*100</f>
        <v>99.992347657049891</v>
      </c>
      <c r="K59" s="16">
        <f>G59/C59*100</f>
        <v>100</v>
      </c>
      <c r="L59" s="16">
        <f>H59/D59*100</f>
        <v>100</v>
      </c>
      <c r="M59" s="16">
        <f>I59/E59*100</f>
        <v>89.989536100453435</v>
      </c>
      <c r="N59" s="8"/>
    </row>
    <row r="60" spans="1:14" s="9" customFormat="1" ht="27" x14ac:dyDescent="0.25">
      <c r="A60" s="39" t="s">
        <v>60</v>
      </c>
      <c r="B60" s="40">
        <f>B61+B62</f>
        <v>225029.12</v>
      </c>
      <c r="C60" s="40">
        <f t="shared" ref="C60:I60" si="24">C61+C62</f>
        <v>213614.2</v>
      </c>
      <c r="D60" s="40">
        <f t="shared" si="24"/>
        <v>11242.9</v>
      </c>
      <c r="E60" s="40">
        <f t="shared" si="24"/>
        <v>172.02</v>
      </c>
      <c r="F60" s="40">
        <f t="shared" si="24"/>
        <v>225011.9</v>
      </c>
      <c r="G60" s="40">
        <f t="shared" si="24"/>
        <v>213614.2</v>
      </c>
      <c r="H60" s="40">
        <f t="shared" si="24"/>
        <v>11242.9</v>
      </c>
      <c r="I60" s="40">
        <f t="shared" si="24"/>
        <v>154.80000000000001</v>
      </c>
      <c r="J60" s="40">
        <f>F60/B60*100</f>
        <v>99.992347657049891</v>
      </c>
      <c r="K60" s="40">
        <f>G60/C60*100</f>
        <v>100</v>
      </c>
      <c r="L60" s="40">
        <f>H60/D60*100</f>
        <v>100</v>
      </c>
      <c r="M60" s="40">
        <f>I60/E60*100</f>
        <v>89.989536100453435</v>
      </c>
      <c r="N60" s="8"/>
    </row>
    <row r="61" spans="1:14" s="29" customFormat="1" ht="59.25" customHeight="1" x14ac:dyDescent="0.25">
      <c r="A61" s="30" t="s">
        <v>61</v>
      </c>
      <c r="B61" s="12">
        <f>SUM(C61:E61)</f>
        <v>68909.119999999995</v>
      </c>
      <c r="C61" s="31">
        <v>65300.2</v>
      </c>
      <c r="D61" s="13">
        <v>3436.9</v>
      </c>
      <c r="E61" s="13">
        <v>172.02</v>
      </c>
      <c r="F61" s="13">
        <f>SUM(G61:I61)</f>
        <v>68891.899999999994</v>
      </c>
      <c r="G61" s="31">
        <v>65300.2</v>
      </c>
      <c r="H61" s="13">
        <v>3436.9</v>
      </c>
      <c r="I61" s="13">
        <v>154.80000000000001</v>
      </c>
      <c r="J61" s="13">
        <f>F61/B61*100</f>
        <v>99.975010564639334</v>
      </c>
      <c r="K61" s="31">
        <f>G61/C61*100</f>
        <v>100</v>
      </c>
      <c r="L61" s="13">
        <f>H61/D61*100</f>
        <v>100</v>
      </c>
      <c r="M61" s="13">
        <f>I61/E61*100</f>
        <v>89.989536100453435</v>
      </c>
      <c r="N61" s="28"/>
    </row>
    <row r="62" spans="1:14" s="29" customFormat="1" ht="51.75" customHeight="1" x14ac:dyDescent="0.25">
      <c r="A62" s="30" t="s">
        <v>62</v>
      </c>
      <c r="B62" s="12">
        <f>C62+D62</f>
        <v>156120</v>
      </c>
      <c r="C62" s="31">
        <v>148314</v>
      </c>
      <c r="D62" s="13">
        <v>7806</v>
      </c>
      <c r="E62" s="13"/>
      <c r="F62" s="13">
        <f t="shared" si="3"/>
        <v>156120</v>
      </c>
      <c r="G62" s="31">
        <v>148314</v>
      </c>
      <c r="H62" s="13">
        <v>7806</v>
      </c>
      <c r="I62" s="13"/>
      <c r="J62" s="13">
        <f>F62/B62*100</f>
        <v>100</v>
      </c>
      <c r="K62" s="31">
        <f>G62/C62*100</f>
        <v>100</v>
      </c>
      <c r="L62" s="13">
        <f>H62/D62*100</f>
        <v>100</v>
      </c>
      <c r="M62" s="22"/>
      <c r="N62" s="28"/>
    </row>
    <row r="63" spans="1:14" s="9" customFormat="1" ht="88.5" customHeight="1" x14ac:dyDescent="0.25">
      <c r="A63" s="4" t="s">
        <v>63</v>
      </c>
      <c r="B63" s="16">
        <f>B64+B66+B68+B70</f>
        <v>297905.90000000002</v>
      </c>
      <c r="C63" s="16">
        <f t="shared" ref="C63:H63" si="25">C64+C66+C68+C70</f>
        <v>294922.5</v>
      </c>
      <c r="D63" s="16">
        <f t="shared" si="25"/>
        <v>2983.3999999999996</v>
      </c>
      <c r="E63" s="16"/>
      <c r="F63" s="16">
        <f t="shared" si="25"/>
        <v>283435.5</v>
      </c>
      <c r="G63" s="16">
        <f t="shared" si="25"/>
        <v>280601.2</v>
      </c>
      <c r="H63" s="16">
        <f t="shared" si="25"/>
        <v>2834.3</v>
      </c>
      <c r="I63" s="16"/>
      <c r="J63" s="16">
        <f>F63/B63*100</f>
        <v>95.142627252431041</v>
      </c>
      <c r="K63" s="16">
        <f>G63/C63*100</f>
        <v>95.144046317252844</v>
      </c>
      <c r="L63" s="16">
        <f>H63/D63*100</f>
        <v>95.00234631628345</v>
      </c>
      <c r="M63" s="16"/>
      <c r="N63" s="8"/>
    </row>
    <row r="64" spans="1:14" s="20" customFormat="1" ht="93" customHeight="1" x14ac:dyDescent="0.25">
      <c r="A64" s="43" t="s">
        <v>64</v>
      </c>
      <c r="B64" s="18">
        <f>B65</f>
        <v>66297.400000000009</v>
      </c>
      <c r="C64" s="18">
        <f t="shared" ref="C64:H64" si="26">C65</f>
        <v>65630.100000000006</v>
      </c>
      <c r="D64" s="18">
        <f t="shared" si="26"/>
        <v>667.3</v>
      </c>
      <c r="E64" s="18"/>
      <c r="F64" s="18">
        <f t="shared" si="26"/>
        <v>66293</v>
      </c>
      <c r="G64" s="18">
        <f t="shared" si="26"/>
        <v>65630.100000000006</v>
      </c>
      <c r="H64" s="18">
        <f t="shared" si="26"/>
        <v>662.9</v>
      </c>
      <c r="I64" s="18"/>
      <c r="J64" s="18">
        <f>F64/B64*100</f>
        <v>99.993363238980706</v>
      </c>
      <c r="K64" s="18">
        <f>G64/C64*100</f>
        <v>100</v>
      </c>
      <c r="L64" s="18">
        <f>H64/D64*100</f>
        <v>99.340626404915326</v>
      </c>
      <c r="M64" s="17"/>
      <c r="N64" s="19"/>
    </row>
    <row r="65" spans="1:14" s="29" customFormat="1" ht="61.5" customHeight="1" x14ac:dyDescent="0.25">
      <c r="A65" s="30" t="s">
        <v>65</v>
      </c>
      <c r="B65" s="12">
        <f t="shared" ref="B65:B83" si="27">C65+D65</f>
        <v>66297.400000000009</v>
      </c>
      <c r="C65" s="31">
        <v>65630.100000000006</v>
      </c>
      <c r="D65" s="13">
        <v>667.3</v>
      </c>
      <c r="E65" s="13"/>
      <c r="F65" s="13">
        <f t="shared" si="3"/>
        <v>66293</v>
      </c>
      <c r="G65" s="31">
        <v>65630.100000000006</v>
      </c>
      <c r="H65" s="13">
        <v>662.9</v>
      </c>
      <c r="I65" s="13"/>
      <c r="J65" s="13">
        <f>F65/B65*100</f>
        <v>99.993363238980706</v>
      </c>
      <c r="K65" s="31">
        <f>G65/C65*100</f>
        <v>100</v>
      </c>
      <c r="L65" s="13">
        <f>H65/D65*100</f>
        <v>99.340626404915326</v>
      </c>
      <c r="M65" s="22"/>
      <c r="N65" s="28"/>
    </row>
    <row r="66" spans="1:14" s="29" customFormat="1" ht="59.25" customHeight="1" x14ac:dyDescent="0.25">
      <c r="A66" s="39" t="s">
        <v>66</v>
      </c>
      <c r="B66" s="40">
        <f>B67</f>
        <v>62942.5</v>
      </c>
      <c r="C66" s="40">
        <f t="shared" ref="C66:H66" si="28">C67</f>
        <v>62313.1</v>
      </c>
      <c r="D66" s="40">
        <f t="shared" si="28"/>
        <v>629.4</v>
      </c>
      <c r="E66" s="40"/>
      <c r="F66" s="40">
        <f t="shared" si="28"/>
        <v>62942.5</v>
      </c>
      <c r="G66" s="40">
        <f t="shared" si="28"/>
        <v>62313.1</v>
      </c>
      <c r="H66" s="40">
        <f t="shared" si="28"/>
        <v>629.4</v>
      </c>
      <c r="I66" s="40"/>
      <c r="J66" s="40">
        <f>F66/B66*100</f>
        <v>100</v>
      </c>
      <c r="K66" s="40">
        <f>G66/C66*100</f>
        <v>100</v>
      </c>
      <c r="L66" s="40">
        <f>H66/D66*100</f>
        <v>100</v>
      </c>
      <c r="M66" s="22"/>
      <c r="N66" s="28"/>
    </row>
    <row r="67" spans="1:14" s="29" customFormat="1" ht="55.5" x14ac:dyDescent="0.25">
      <c r="A67" s="30" t="s">
        <v>65</v>
      </c>
      <c r="B67" s="12">
        <f>C67+D67</f>
        <v>62942.5</v>
      </c>
      <c r="C67" s="31">
        <v>62313.1</v>
      </c>
      <c r="D67" s="13">
        <v>629.4</v>
      </c>
      <c r="E67" s="13"/>
      <c r="F67" s="13">
        <f>G67+H67</f>
        <v>62942.5</v>
      </c>
      <c r="G67" s="31">
        <v>62313.1</v>
      </c>
      <c r="H67" s="13">
        <v>629.4</v>
      </c>
      <c r="I67" s="13"/>
      <c r="J67" s="13">
        <f>F67/B67*100</f>
        <v>100</v>
      </c>
      <c r="K67" s="31">
        <f>G67/C67*100</f>
        <v>100</v>
      </c>
      <c r="L67" s="13">
        <f>H67/D67*100</f>
        <v>100</v>
      </c>
      <c r="M67" s="22"/>
      <c r="N67" s="28"/>
    </row>
    <row r="68" spans="1:14" s="29" customFormat="1" ht="61.5" customHeight="1" x14ac:dyDescent="0.25">
      <c r="A68" s="6" t="s">
        <v>67</v>
      </c>
      <c r="B68" s="27">
        <f>B69</f>
        <v>158565</v>
      </c>
      <c r="C68" s="27">
        <f t="shared" ref="C68:H68" si="29">C69</f>
        <v>156979.29999999999</v>
      </c>
      <c r="D68" s="27">
        <f t="shared" si="29"/>
        <v>1585.7</v>
      </c>
      <c r="E68" s="27"/>
      <c r="F68" s="27">
        <f t="shared" si="29"/>
        <v>149000</v>
      </c>
      <c r="G68" s="27">
        <f t="shared" si="29"/>
        <v>147510</v>
      </c>
      <c r="H68" s="27">
        <f t="shared" si="29"/>
        <v>1490</v>
      </c>
      <c r="I68" s="27"/>
      <c r="J68" s="27">
        <f>F68/B68*100</f>
        <v>93.967773468293757</v>
      </c>
      <c r="K68" s="27">
        <f>G68/C68*100</f>
        <v>93.967803398282456</v>
      </c>
      <c r="L68" s="27">
        <f>H68/D68*100</f>
        <v>93.964810493788235</v>
      </c>
      <c r="M68" s="22"/>
      <c r="N68" s="28"/>
    </row>
    <row r="69" spans="1:14" s="15" customFormat="1" ht="55.5" x14ac:dyDescent="0.25">
      <c r="A69" s="10" t="s">
        <v>68</v>
      </c>
      <c r="B69" s="21">
        <f>C69+D69</f>
        <v>158565</v>
      </c>
      <c r="C69" s="13">
        <v>156979.29999999999</v>
      </c>
      <c r="D69" s="13">
        <v>1585.7</v>
      </c>
      <c r="E69" s="13"/>
      <c r="F69" s="13">
        <f>G69+H69</f>
        <v>149000</v>
      </c>
      <c r="G69" s="13">
        <v>147510</v>
      </c>
      <c r="H69" s="13">
        <v>1490</v>
      </c>
      <c r="I69" s="13"/>
      <c r="J69" s="13">
        <f>F69/B69*100</f>
        <v>93.967773468293757</v>
      </c>
      <c r="K69" s="13">
        <f>G69/C69*100</f>
        <v>93.967803398282456</v>
      </c>
      <c r="L69" s="13">
        <f>H69/D69*100</f>
        <v>93.964810493788235</v>
      </c>
      <c r="M69" s="11"/>
      <c r="N69" s="14"/>
    </row>
    <row r="70" spans="1:14" s="29" customFormat="1" ht="57.75" customHeight="1" x14ac:dyDescent="0.25">
      <c r="A70" s="23" t="s">
        <v>69</v>
      </c>
      <c r="B70" s="40">
        <f>B71</f>
        <v>10101</v>
      </c>
      <c r="C70" s="40">
        <f t="shared" ref="C70:H70" si="30">C71</f>
        <v>10000</v>
      </c>
      <c r="D70" s="40">
        <f t="shared" si="30"/>
        <v>101</v>
      </c>
      <c r="E70" s="40"/>
      <c r="F70" s="40">
        <f t="shared" si="30"/>
        <v>5200</v>
      </c>
      <c r="G70" s="40">
        <f t="shared" si="30"/>
        <v>5148</v>
      </c>
      <c r="H70" s="40">
        <f t="shared" si="30"/>
        <v>52</v>
      </c>
      <c r="I70" s="40"/>
      <c r="J70" s="40">
        <f>F70/B70*100</f>
        <v>51.480051480051479</v>
      </c>
      <c r="K70" s="40">
        <f>G70/C70*100</f>
        <v>51.480000000000004</v>
      </c>
      <c r="L70" s="40">
        <f>H70/D70*100</f>
        <v>51.485148514851488</v>
      </c>
      <c r="M70" s="22"/>
      <c r="N70" s="28"/>
    </row>
    <row r="71" spans="1:14" s="15" customFormat="1" ht="112.5" customHeight="1" x14ac:dyDescent="0.25">
      <c r="A71" s="44" t="s">
        <v>70</v>
      </c>
      <c r="B71" s="12">
        <f>C71+D71</f>
        <v>10101</v>
      </c>
      <c r="C71" s="12">
        <v>10000</v>
      </c>
      <c r="D71" s="12">
        <v>101</v>
      </c>
      <c r="E71" s="12"/>
      <c r="F71" s="12">
        <f t="shared" si="3"/>
        <v>5200</v>
      </c>
      <c r="G71" s="12">
        <v>5148</v>
      </c>
      <c r="H71" s="12">
        <v>52</v>
      </c>
      <c r="I71" s="12"/>
      <c r="J71" s="12">
        <f>F71/B71*100</f>
        <v>51.480051480051479</v>
      </c>
      <c r="K71" s="12">
        <f>G71/C71*100</f>
        <v>51.480000000000004</v>
      </c>
      <c r="L71" s="12">
        <f>H71/D71*100</f>
        <v>51.485148514851488</v>
      </c>
      <c r="M71" s="11"/>
      <c r="N71" s="14"/>
    </row>
    <row r="72" spans="1:14" s="9" customFormat="1" ht="33" customHeight="1" x14ac:dyDescent="0.25">
      <c r="A72" s="32" t="s">
        <v>71</v>
      </c>
      <c r="B72" s="5">
        <f t="shared" si="27"/>
        <v>417112</v>
      </c>
      <c r="C72" s="5">
        <f>C73+C79+C82</f>
        <v>396843.4</v>
      </c>
      <c r="D72" s="5">
        <f>D73+D79+D82</f>
        <v>20268.599999999999</v>
      </c>
      <c r="E72" s="5"/>
      <c r="F72" s="5">
        <f t="shared" si="3"/>
        <v>349363.80000000005</v>
      </c>
      <c r="G72" s="5">
        <f>G73+G79+G82</f>
        <v>336540.9</v>
      </c>
      <c r="H72" s="5">
        <f>H73+H79+H82</f>
        <v>12822.9</v>
      </c>
      <c r="I72" s="5"/>
      <c r="J72" s="5">
        <f>F72/B72*100</f>
        <v>83.757791672260694</v>
      </c>
      <c r="K72" s="5">
        <f>G72/C72*100</f>
        <v>84.804459391286329</v>
      </c>
      <c r="L72" s="5">
        <f>H72/D72*100</f>
        <v>63.264853023889167</v>
      </c>
      <c r="M72" s="5"/>
      <c r="N72" s="8"/>
    </row>
    <row r="73" spans="1:14" s="9" customFormat="1" ht="33" customHeight="1" x14ac:dyDescent="0.25">
      <c r="A73" s="23" t="s">
        <v>72</v>
      </c>
      <c r="B73" s="7">
        <f>B74+B75+B76+B77+B78</f>
        <v>263164.19999999995</v>
      </c>
      <c r="C73" s="7">
        <f t="shared" ref="C73:I73" si="31">C74+C75+C76+C77+C78</f>
        <v>245735.1</v>
      </c>
      <c r="D73" s="7">
        <f t="shared" si="31"/>
        <v>17429.099999999999</v>
      </c>
      <c r="E73" s="7">
        <f t="shared" si="31"/>
        <v>0</v>
      </c>
      <c r="F73" s="7">
        <f t="shared" si="31"/>
        <v>195936.09999999998</v>
      </c>
      <c r="G73" s="7">
        <f t="shared" si="31"/>
        <v>185858.4</v>
      </c>
      <c r="H73" s="7">
        <f t="shared" si="31"/>
        <v>10077.699999999999</v>
      </c>
      <c r="I73" s="40">
        <f t="shared" si="31"/>
        <v>0</v>
      </c>
      <c r="J73" s="40">
        <f>F73/B73*100</f>
        <v>74.453934083739355</v>
      </c>
      <c r="K73" s="40">
        <f>G73/C73*100</f>
        <v>75.633639638781759</v>
      </c>
      <c r="L73" s="40">
        <f>H73/D73*100</f>
        <v>57.82111526125847</v>
      </c>
      <c r="M73" s="33"/>
      <c r="N73" s="8"/>
    </row>
    <row r="74" spans="1:14" s="15" customFormat="1" ht="63" customHeight="1" x14ac:dyDescent="0.25">
      <c r="A74" s="26" t="s">
        <v>73</v>
      </c>
      <c r="B74" s="12">
        <f t="shared" si="27"/>
        <v>4079.7000000000003</v>
      </c>
      <c r="C74" s="12">
        <v>4038.9</v>
      </c>
      <c r="D74" s="12">
        <v>40.799999999999997</v>
      </c>
      <c r="E74" s="12"/>
      <c r="F74" s="12">
        <f t="shared" si="3"/>
        <v>4079.7000000000003</v>
      </c>
      <c r="G74" s="12">
        <v>4038.9</v>
      </c>
      <c r="H74" s="12">
        <v>40.799999999999997</v>
      </c>
      <c r="I74" s="12"/>
      <c r="J74" s="12">
        <f>F74/B74*100</f>
        <v>100</v>
      </c>
      <c r="K74" s="12">
        <f>G74/C74*100</f>
        <v>100</v>
      </c>
      <c r="L74" s="12">
        <f>H74/D74*100</f>
        <v>100</v>
      </c>
      <c r="M74" s="11"/>
      <c r="N74" s="14"/>
    </row>
    <row r="75" spans="1:14" s="15" customFormat="1" ht="89.25" customHeight="1" x14ac:dyDescent="0.25">
      <c r="A75" s="26" t="s">
        <v>74</v>
      </c>
      <c r="B75" s="12">
        <f t="shared" si="27"/>
        <v>29861.3</v>
      </c>
      <c r="C75" s="12">
        <v>29562.7</v>
      </c>
      <c r="D75" s="12">
        <v>298.60000000000002</v>
      </c>
      <c r="E75" s="12"/>
      <c r="F75" s="12">
        <f t="shared" si="3"/>
        <v>29861.3</v>
      </c>
      <c r="G75" s="12">
        <v>29562.7</v>
      </c>
      <c r="H75" s="12">
        <v>298.60000000000002</v>
      </c>
      <c r="I75" s="12"/>
      <c r="J75" s="12">
        <f>F75/B75*100</f>
        <v>100</v>
      </c>
      <c r="K75" s="12">
        <f>G75/C75*100</f>
        <v>100</v>
      </c>
      <c r="L75" s="12">
        <f>H75/D75*100</f>
        <v>100</v>
      </c>
      <c r="M75" s="11"/>
      <c r="N75" s="14"/>
    </row>
    <row r="76" spans="1:14" s="15" customFormat="1" ht="33" customHeight="1" x14ac:dyDescent="0.25">
      <c r="A76" s="97" t="s">
        <v>75</v>
      </c>
      <c r="B76" s="21">
        <f>C76+D76</f>
        <v>223298.4</v>
      </c>
      <c r="C76" s="21">
        <v>212133.5</v>
      </c>
      <c r="D76" s="21">
        <v>11164.9</v>
      </c>
      <c r="E76" s="21"/>
      <c r="F76" s="21">
        <f>G76+H76</f>
        <v>160270.29999999999</v>
      </c>
      <c r="G76" s="21">
        <v>152256.79999999999</v>
      </c>
      <c r="H76" s="21">
        <v>8013.5</v>
      </c>
      <c r="I76" s="21"/>
      <c r="J76" s="21">
        <f>F76/B76*100</f>
        <v>71.774047642078941</v>
      </c>
      <c r="K76" s="21">
        <f>G76/C76*100</f>
        <v>71.774047946222538</v>
      </c>
      <c r="L76" s="21">
        <f>H76/D76*100</f>
        <v>71.774041863339576</v>
      </c>
      <c r="M76" s="11"/>
      <c r="N76" s="14"/>
    </row>
    <row r="77" spans="1:14" s="15" customFormat="1" ht="33" customHeight="1" x14ac:dyDescent="0.25">
      <c r="A77" s="98"/>
      <c r="B77" s="21">
        <f>C77+D77</f>
        <v>1724.8</v>
      </c>
      <c r="C77" s="21">
        <v>0</v>
      </c>
      <c r="D77" s="21">
        <v>1724.8</v>
      </c>
      <c r="E77" s="21"/>
      <c r="F77" s="21">
        <f>G77+H77</f>
        <v>1724.8</v>
      </c>
      <c r="G77" s="21">
        <v>0</v>
      </c>
      <c r="H77" s="21">
        <v>1724.8</v>
      </c>
      <c r="I77" s="21"/>
      <c r="J77" s="21">
        <f>F77/B77*100</f>
        <v>100</v>
      </c>
      <c r="K77" s="21"/>
      <c r="L77" s="21">
        <f>H77/D77*100</f>
        <v>100</v>
      </c>
      <c r="M77" s="11"/>
      <c r="N77" s="14"/>
    </row>
    <row r="78" spans="1:14" s="15" customFormat="1" ht="88.5" customHeight="1" x14ac:dyDescent="0.25">
      <c r="A78" s="45" t="s">
        <v>76</v>
      </c>
      <c r="B78" s="21">
        <f>C78+D78</f>
        <v>4200</v>
      </c>
      <c r="C78" s="21">
        <v>0</v>
      </c>
      <c r="D78" s="21">
        <v>4200</v>
      </c>
      <c r="E78" s="21"/>
      <c r="F78" s="21">
        <f>G78+H78</f>
        <v>0</v>
      </c>
      <c r="G78" s="21">
        <v>0</v>
      </c>
      <c r="H78" s="21">
        <v>0</v>
      </c>
      <c r="I78" s="21"/>
      <c r="J78" s="21">
        <f>F78/B78*100</f>
        <v>0</v>
      </c>
      <c r="K78" s="21"/>
      <c r="L78" s="21">
        <f>H78/D78*100</f>
        <v>0</v>
      </c>
      <c r="M78" s="11"/>
      <c r="N78" s="14"/>
    </row>
    <row r="79" spans="1:14" s="29" customFormat="1" ht="33" customHeight="1" x14ac:dyDescent="0.25">
      <c r="A79" s="23" t="s">
        <v>77</v>
      </c>
      <c r="B79" s="40">
        <f>B80+B81</f>
        <v>139336.19999999998</v>
      </c>
      <c r="C79" s="40">
        <f t="shared" ref="C79:H79" si="32">C80+C81</f>
        <v>136642.79999999999</v>
      </c>
      <c r="D79" s="40">
        <f t="shared" si="32"/>
        <v>2693.4</v>
      </c>
      <c r="E79" s="40"/>
      <c r="F79" s="40">
        <f t="shared" si="32"/>
        <v>138816.1</v>
      </c>
      <c r="G79" s="40">
        <f t="shared" si="32"/>
        <v>136217</v>
      </c>
      <c r="H79" s="40">
        <f t="shared" si="32"/>
        <v>2599.1000000000004</v>
      </c>
      <c r="I79" s="40"/>
      <c r="J79" s="40">
        <f>F79/B79*100</f>
        <v>99.626730167752541</v>
      </c>
      <c r="K79" s="40">
        <f>G79/C79*100</f>
        <v>99.688384605701884</v>
      </c>
      <c r="L79" s="40">
        <f>H79/D79*100</f>
        <v>96.498849038390148</v>
      </c>
      <c r="M79" s="22"/>
      <c r="N79" s="28"/>
    </row>
    <row r="80" spans="1:14" s="15" customFormat="1" ht="51.75" customHeight="1" x14ac:dyDescent="0.25">
      <c r="A80" s="26" t="s">
        <v>78</v>
      </c>
      <c r="B80" s="12">
        <f t="shared" si="27"/>
        <v>106835.9</v>
      </c>
      <c r="C80" s="12">
        <v>105767.5</v>
      </c>
      <c r="D80" s="12">
        <v>1068.4000000000001</v>
      </c>
      <c r="E80" s="12"/>
      <c r="F80" s="12">
        <f t="shared" si="3"/>
        <v>106835.9</v>
      </c>
      <c r="G80" s="12">
        <v>105767.5</v>
      </c>
      <c r="H80" s="12">
        <v>1068.4000000000001</v>
      </c>
      <c r="I80" s="12"/>
      <c r="J80" s="12">
        <f>F80/B80*100</f>
        <v>100</v>
      </c>
      <c r="K80" s="12">
        <f>G80/C80*100</f>
        <v>100</v>
      </c>
      <c r="L80" s="12">
        <f>H80/D80*100</f>
        <v>100</v>
      </c>
      <c r="M80" s="11"/>
      <c r="N80" s="14"/>
    </row>
    <row r="81" spans="1:14" s="15" customFormat="1" ht="83.25" x14ac:dyDescent="0.25">
      <c r="A81" s="45" t="s">
        <v>79</v>
      </c>
      <c r="B81" s="46">
        <f t="shared" si="27"/>
        <v>32500.3</v>
      </c>
      <c r="C81" s="46">
        <v>30875.3</v>
      </c>
      <c r="D81" s="46">
        <v>1625</v>
      </c>
      <c r="E81" s="46"/>
      <c r="F81" s="46">
        <f t="shared" si="3"/>
        <v>31980.2</v>
      </c>
      <c r="G81" s="46">
        <v>30449.5</v>
      </c>
      <c r="H81" s="46">
        <v>1530.7</v>
      </c>
      <c r="I81" s="46"/>
      <c r="J81" s="46">
        <f>F81/B81*100</f>
        <v>98.399707079626964</v>
      </c>
      <c r="K81" s="46">
        <f>G81/C81*100</f>
        <v>98.620904088381337</v>
      </c>
      <c r="L81" s="46">
        <f>H81/D81*100</f>
        <v>94.196923076923085</v>
      </c>
      <c r="M81" s="11"/>
      <c r="N81" s="14"/>
    </row>
    <row r="82" spans="1:14" s="29" customFormat="1" ht="58.5" customHeight="1" x14ac:dyDescent="0.25">
      <c r="A82" s="23" t="s">
        <v>80</v>
      </c>
      <c r="B82" s="40">
        <f>B83</f>
        <v>14611.6</v>
      </c>
      <c r="C82" s="40">
        <f t="shared" ref="C82:H82" si="33">C83</f>
        <v>14465.5</v>
      </c>
      <c r="D82" s="40">
        <f t="shared" si="33"/>
        <v>146.1</v>
      </c>
      <c r="E82" s="40"/>
      <c r="F82" s="40">
        <f t="shared" si="33"/>
        <v>14611.6</v>
      </c>
      <c r="G82" s="40">
        <f t="shared" si="33"/>
        <v>14465.5</v>
      </c>
      <c r="H82" s="40">
        <f t="shared" si="33"/>
        <v>146.1</v>
      </c>
      <c r="I82" s="40"/>
      <c r="J82" s="40">
        <f>F82/B82*100</f>
        <v>100</v>
      </c>
      <c r="K82" s="40">
        <f>G82/C82*100</f>
        <v>100</v>
      </c>
      <c r="L82" s="40">
        <f>H82/D82*100</f>
        <v>100</v>
      </c>
      <c r="M82" s="22"/>
      <c r="N82" s="28"/>
    </row>
    <row r="83" spans="1:14" s="15" customFormat="1" ht="87.75" customHeight="1" x14ac:dyDescent="0.25">
      <c r="A83" s="26" t="s">
        <v>81</v>
      </c>
      <c r="B83" s="12">
        <f t="shared" si="27"/>
        <v>14611.6</v>
      </c>
      <c r="C83" s="12">
        <v>14465.5</v>
      </c>
      <c r="D83" s="12">
        <v>146.1</v>
      </c>
      <c r="E83" s="12"/>
      <c r="F83" s="12">
        <f t="shared" ref="F83:F90" si="34">G83+H83</f>
        <v>14611.6</v>
      </c>
      <c r="G83" s="12">
        <v>14465.5</v>
      </c>
      <c r="H83" s="12">
        <v>146.1</v>
      </c>
      <c r="I83" s="12"/>
      <c r="J83" s="12">
        <f>F83/B83*100</f>
        <v>100</v>
      </c>
      <c r="K83" s="12">
        <f>G83/C83*100</f>
        <v>100</v>
      </c>
      <c r="L83" s="12">
        <f>H83/D83*100</f>
        <v>100</v>
      </c>
      <c r="M83" s="11"/>
      <c r="N83" s="14"/>
    </row>
    <row r="84" spans="1:14" s="48" customFormat="1" ht="28.5" customHeight="1" x14ac:dyDescent="0.25">
      <c r="A84" s="4" t="s">
        <v>82</v>
      </c>
      <c r="B84" s="16">
        <f>B85+B87+B89+B91</f>
        <v>338541.60000000003</v>
      </c>
      <c r="C84" s="16">
        <f t="shared" ref="C84:H84" si="35">C85+C87+C89+C91</f>
        <v>324731.5</v>
      </c>
      <c r="D84" s="16">
        <f t="shared" si="35"/>
        <v>13810.1</v>
      </c>
      <c r="E84" s="16"/>
      <c r="F84" s="16">
        <f t="shared" si="35"/>
        <v>260574.7</v>
      </c>
      <c r="G84" s="16">
        <f t="shared" si="35"/>
        <v>249860.2</v>
      </c>
      <c r="H84" s="16">
        <f t="shared" si="35"/>
        <v>10714.5</v>
      </c>
      <c r="I84" s="16"/>
      <c r="J84" s="16">
        <f>F84/B84*100</f>
        <v>76.969772695586002</v>
      </c>
      <c r="K84" s="16">
        <f>G84/C84*100</f>
        <v>76.943628813342727</v>
      </c>
      <c r="L84" s="16">
        <f>H84/D84*100</f>
        <v>77.584521473414384</v>
      </c>
      <c r="M84" s="16"/>
      <c r="N84" s="47"/>
    </row>
    <row r="85" spans="1:14" s="9" customFormat="1" ht="32.25" customHeight="1" x14ac:dyDescent="0.25">
      <c r="A85" s="6" t="s">
        <v>83</v>
      </c>
      <c r="B85" s="40">
        <f>B86</f>
        <v>267420.40000000002</v>
      </c>
      <c r="C85" s="40">
        <f t="shared" ref="C85:H85" si="36">C86</f>
        <v>254049.2</v>
      </c>
      <c r="D85" s="40">
        <f t="shared" si="36"/>
        <v>13371.2</v>
      </c>
      <c r="E85" s="40"/>
      <c r="F85" s="40">
        <f t="shared" si="36"/>
        <v>209525.5</v>
      </c>
      <c r="G85" s="40">
        <f t="shared" si="36"/>
        <v>199049.2</v>
      </c>
      <c r="H85" s="40">
        <f t="shared" si="36"/>
        <v>10476.299999999999</v>
      </c>
      <c r="I85" s="40"/>
      <c r="J85" s="40">
        <f>F85/B85*100</f>
        <v>78.35060451633457</v>
      </c>
      <c r="K85" s="40">
        <f>G85/C85*100</f>
        <v>78.350650189018509</v>
      </c>
      <c r="L85" s="40">
        <f>H85/D85*100</f>
        <v>78.349736747636697</v>
      </c>
      <c r="M85" s="33"/>
      <c r="N85" s="8"/>
    </row>
    <row r="86" spans="1:14" s="15" customFormat="1" ht="86.25" customHeight="1" x14ac:dyDescent="0.25">
      <c r="A86" s="10" t="s">
        <v>84</v>
      </c>
      <c r="B86" s="21">
        <f>C86+D86</f>
        <v>267420.40000000002</v>
      </c>
      <c r="C86" s="13">
        <v>254049.2</v>
      </c>
      <c r="D86" s="13">
        <v>13371.2</v>
      </c>
      <c r="E86" s="13"/>
      <c r="F86" s="13">
        <f>G86+H86</f>
        <v>209525.5</v>
      </c>
      <c r="G86" s="13">
        <v>199049.2</v>
      </c>
      <c r="H86" s="13">
        <v>10476.299999999999</v>
      </c>
      <c r="I86" s="13"/>
      <c r="J86" s="13">
        <f>F86/B86*100</f>
        <v>78.35060451633457</v>
      </c>
      <c r="K86" s="13">
        <f>G86/C86*100</f>
        <v>78.350650189018509</v>
      </c>
      <c r="L86" s="13">
        <f>H86/D86*100</f>
        <v>78.349736747636697</v>
      </c>
      <c r="M86" s="11"/>
      <c r="N86" s="14"/>
    </row>
    <row r="87" spans="1:14" s="29" customFormat="1" ht="62.25" customHeight="1" x14ac:dyDescent="0.25">
      <c r="A87" s="6" t="s">
        <v>85</v>
      </c>
      <c r="B87" s="27">
        <f>B88</f>
        <v>0</v>
      </c>
      <c r="C87" s="27">
        <f t="shared" ref="C87:H87" si="37">C88</f>
        <v>0</v>
      </c>
      <c r="D87" s="27">
        <f t="shared" si="37"/>
        <v>0</v>
      </c>
      <c r="E87" s="27"/>
      <c r="F87" s="27">
        <f t="shared" si="37"/>
        <v>0</v>
      </c>
      <c r="G87" s="27">
        <f t="shared" si="37"/>
        <v>0</v>
      </c>
      <c r="H87" s="27">
        <f t="shared" si="37"/>
        <v>0</v>
      </c>
      <c r="I87" s="27"/>
      <c r="J87" s="27"/>
      <c r="K87" s="27"/>
      <c r="L87" s="27"/>
      <c r="M87" s="22"/>
      <c r="N87" s="28"/>
    </row>
    <row r="88" spans="1:14" s="15" customFormat="1" ht="117.75" customHeight="1" x14ac:dyDescent="0.25">
      <c r="A88" s="10" t="s">
        <v>86</v>
      </c>
      <c r="B88" s="21">
        <f>C88+D88</f>
        <v>0</v>
      </c>
      <c r="C88" s="13">
        <v>0</v>
      </c>
      <c r="D88" s="13">
        <v>0</v>
      </c>
      <c r="E88" s="13"/>
      <c r="F88" s="13">
        <f>G88+H88</f>
        <v>0</v>
      </c>
      <c r="G88" s="13">
        <v>0</v>
      </c>
      <c r="H88" s="13">
        <v>0</v>
      </c>
      <c r="I88" s="13"/>
      <c r="J88" s="13"/>
      <c r="K88" s="13"/>
      <c r="L88" s="13"/>
      <c r="M88" s="11"/>
      <c r="N88" s="14"/>
    </row>
    <row r="89" spans="1:14" s="29" customFormat="1" ht="27" x14ac:dyDescent="0.25">
      <c r="A89" s="6" t="s">
        <v>87</v>
      </c>
      <c r="B89" s="27">
        <f>B90</f>
        <v>43894</v>
      </c>
      <c r="C89" s="27">
        <f t="shared" ref="C89:H89" si="38">C90</f>
        <v>43455.1</v>
      </c>
      <c r="D89" s="27">
        <f t="shared" si="38"/>
        <v>438.9</v>
      </c>
      <c r="E89" s="27"/>
      <c r="F89" s="27">
        <f t="shared" si="38"/>
        <v>23822</v>
      </c>
      <c r="G89" s="27">
        <f t="shared" si="38"/>
        <v>23583.8</v>
      </c>
      <c r="H89" s="27">
        <f t="shared" si="38"/>
        <v>238.2</v>
      </c>
      <c r="I89" s="27"/>
      <c r="J89" s="27">
        <f>F89/B89*100</f>
        <v>54.271654440242401</v>
      </c>
      <c r="K89" s="27">
        <f>G89/C89*100</f>
        <v>54.271650508225733</v>
      </c>
      <c r="L89" s="27">
        <f>H89/D89*100</f>
        <v>54.272043745727963</v>
      </c>
      <c r="M89" s="22"/>
      <c r="N89" s="28"/>
    </row>
    <row r="90" spans="1:14" s="15" customFormat="1" ht="55.5" x14ac:dyDescent="0.25">
      <c r="A90" s="10" t="s">
        <v>88</v>
      </c>
      <c r="B90" s="12">
        <f t="shared" ref="B90" si="39">C90+D90</f>
        <v>43894</v>
      </c>
      <c r="C90" s="12">
        <v>43455.1</v>
      </c>
      <c r="D90" s="12">
        <v>438.9</v>
      </c>
      <c r="E90" s="12"/>
      <c r="F90" s="12">
        <f t="shared" si="34"/>
        <v>23822</v>
      </c>
      <c r="G90" s="12">
        <v>23583.8</v>
      </c>
      <c r="H90" s="12">
        <v>238.2</v>
      </c>
      <c r="I90" s="12"/>
      <c r="J90" s="12">
        <f>F90/B90*100</f>
        <v>54.271654440242401</v>
      </c>
      <c r="K90" s="12">
        <f>G90/C90*100</f>
        <v>54.271650508225733</v>
      </c>
      <c r="L90" s="12">
        <f>H90/D90*100</f>
        <v>54.272043745727963</v>
      </c>
      <c r="M90" s="11"/>
      <c r="N90" s="14"/>
    </row>
    <row r="91" spans="1:14" s="50" customFormat="1" ht="27" x14ac:dyDescent="0.25">
      <c r="A91" s="39" t="s">
        <v>89</v>
      </c>
      <c r="B91" s="40">
        <f>B95+B94+B93+B92</f>
        <v>27227.200000000001</v>
      </c>
      <c r="C91" s="40">
        <f t="shared" ref="C91:H91" si="40">C95+C94+C93+C92</f>
        <v>27227.200000000001</v>
      </c>
      <c r="D91" s="40">
        <f t="shared" si="40"/>
        <v>0</v>
      </c>
      <c r="E91" s="40"/>
      <c r="F91" s="40">
        <f t="shared" si="40"/>
        <v>27227.200000000001</v>
      </c>
      <c r="G91" s="40">
        <f t="shared" si="40"/>
        <v>27227.200000000001</v>
      </c>
      <c r="H91" s="40">
        <f t="shared" si="40"/>
        <v>0</v>
      </c>
      <c r="I91" s="40"/>
      <c r="J91" s="40">
        <f>F91/B91*100</f>
        <v>100</v>
      </c>
      <c r="K91" s="40">
        <f>G91/C91*100</f>
        <v>100</v>
      </c>
      <c r="L91" s="40"/>
      <c r="M91" s="49"/>
    </row>
    <row r="92" spans="1:14" s="50" customFormat="1" ht="63" customHeight="1" x14ac:dyDescent="0.25">
      <c r="A92" s="30" t="s">
        <v>90</v>
      </c>
      <c r="B92" s="12">
        <f>C92+D92</f>
        <v>2627.5</v>
      </c>
      <c r="C92" s="51">
        <v>2627.5</v>
      </c>
      <c r="D92" s="12">
        <v>0</v>
      </c>
      <c r="E92" s="12"/>
      <c r="F92" s="12">
        <f>G92+H92</f>
        <v>2627.5</v>
      </c>
      <c r="G92" s="12">
        <v>2627.5</v>
      </c>
      <c r="H92" s="12">
        <v>0</v>
      </c>
      <c r="I92" s="12"/>
      <c r="J92" s="12">
        <f>F92/B92*100</f>
        <v>100</v>
      </c>
      <c r="K92" s="12">
        <f>G92/C92*100</f>
        <v>100</v>
      </c>
      <c r="L92" s="12"/>
      <c r="M92" s="49"/>
    </row>
    <row r="93" spans="1:14" s="50" customFormat="1" ht="114" customHeight="1" x14ac:dyDescent="0.25">
      <c r="A93" s="30" t="s">
        <v>91</v>
      </c>
      <c r="B93" s="12">
        <f t="shared" ref="B93:B95" si="41">C93+D93</f>
        <v>93.8</v>
      </c>
      <c r="C93" s="51">
        <v>93.8</v>
      </c>
      <c r="D93" s="12">
        <v>0</v>
      </c>
      <c r="E93" s="12"/>
      <c r="F93" s="12">
        <f t="shared" ref="F93:F95" si="42">G93+H93</f>
        <v>93.8</v>
      </c>
      <c r="G93" s="12">
        <v>93.8</v>
      </c>
      <c r="H93" s="12">
        <v>0</v>
      </c>
      <c r="I93" s="12"/>
      <c r="J93" s="12">
        <f>F93/B93*100</f>
        <v>100</v>
      </c>
      <c r="K93" s="12">
        <f>G93/C93*100</f>
        <v>100</v>
      </c>
      <c r="L93" s="12"/>
      <c r="M93" s="49"/>
    </row>
    <row r="94" spans="1:14" s="50" customFormat="1" ht="51.75" customHeight="1" x14ac:dyDescent="0.25">
      <c r="A94" s="30" t="s">
        <v>92</v>
      </c>
      <c r="B94" s="12">
        <f t="shared" si="41"/>
        <v>0.5</v>
      </c>
      <c r="C94" s="51">
        <v>0.5</v>
      </c>
      <c r="D94" s="12">
        <v>0</v>
      </c>
      <c r="E94" s="12"/>
      <c r="F94" s="12">
        <f t="shared" si="42"/>
        <v>0.5</v>
      </c>
      <c r="G94" s="12">
        <v>0.5</v>
      </c>
      <c r="H94" s="12">
        <v>0</v>
      </c>
      <c r="I94" s="12"/>
      <c r="J94" s="12">
        <f>F94/B94*100</f>
        <v>100</v>
      </c>
      <c r="K94" s="12">
        <f>G94/C94*100</f>
        <v>100</v>
      </c>
      <c r="L94" s="12"/>
      <c r="M94" s="49"/>
    </row>
    <row r="95" spans="1:14" s="53" customFormat="1" ht="118.5" customHeight="1" x14ac:dyDescent="0.25">
      <c r="A95" s="30" t="s">
        <v>93</v>
      </c>
      <c r="B95" s="12">
        <f t="shared" si="41"/>
        <v>24505.4</v>
      </c>
      <c r="C95" s="51">
        <v>24505.4</v>
      </c>
      <c r="D95" s="13">
        <v>0</v>
      </c>
      <c r="E95" s="13"/>
      <c r="F95" s="21">
        <f t="shared" si="42"/>
        <v>24505.4</v>
      </c>
      <c r="G95" s="31">
        <v>24505.4</v>
      </c>
      <c r="H95" s="13">
        <v>0</v>
      </c>
      <c r="I95" s="13"/>
      <c r="J95" s="13">
        <f>F95/B95*100</f>
        <v>100</v>
      </c>
      <c r="K95" s="31">
        <f>G95/C95*100</f>
        <v>100</v>
      </c>
      <c r="L95" s="13"/>
      <c r="M95" s="52"/>
    </row>
    <row r="96" spans="1:14" ht="27" x14ac:dyDescent="0.25">
      <c r="A96" s="54" t="s">
        <v>94</v>
      </c>
      <c r="B96" s="16">
        <f t="shared" ref="B96:I96" si="43">B7+B10+B37+B45+B59+B63+B72+B84</f>
        <v>5125827.09</v>
      </c>
      <c r="C96" s="16">
        <f t="shared" si="43"/>
        <v>4724283.6000000006</v>
      </c>
      <c r="D96" s="16">
        <f t="shared" si="43"/>
        <v>352721.91</v>
      </c>
      <c r="E96" s="16">
        <f t="shared" si="43"/>
        <v>48821.579999999994</v>
      </c>
      <c r="F96" s="16">
        <f t="shared" si="43"/>
        <v>4341181.1000000006</v>
      </c>
      <c r="G96" s="16">
        <f t="shared" si="43"/>
        <v>4043057.3000000007</v>
      </c>
      <c r="H96" s="16">
        <f t="shared" si="43"/>
        <v>256327.69999999995</v>
      </c>
      <c r="I96" s="16">
        <f t="shared" si="43"/>
        <v>41796.100000000006</v>
      </c>
      <c r="J96" s="16">
        <f>F96/B96*100</f>
        <v>84.69230474959312</v>
      </c>
      <c r="K96" s="16">
        <f>G96/C96*100</f>
        <v>85.580325872053919</v>
      </c>
      <c r="L96" s="16">
        <f>H96/D96*100</f>
        <v>72.671329093222468</v>
      </c>
      <c r="M96" s="16">
        <f>I96/E96*100</f>
        <v>85.609888086374937</v>
      </c>
    </row>
    <row r="97" spans="1:13" s="57" customFormat="1" ht="27" x14ac:dyDescent="0.25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</row>
    <row r="98" spans="1:13" s="57" customFormat="1" ht="27" x14ac:dyDescent="0.25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</row>
    <row r="99" spans="1:13" s="57" customFormat="1" ht="27" x14ac:dyDescent="0.25">
      <c r="A99" s="5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</row>
    <row r="100" spans="1:13" ht="165.75" customHeight="1" x14ac:dyDescent="0.65">
      <c r="A100" s="5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ht="30.75" x14ac:dyDescent="0.45">
      <c r="A101" s="59"/>
      <c r="B101" s="59"/>
      <c r="C101" s="59"/>
      <c r="D101" s="59"/>
      <c r="E101" s="59"/>
      <c r="F101" s="59"/>
      <c r="G101" s="60"/>
      <c r="H101" s="60"/>
      <c r="I101" s="60"/>
      <c r="J101" s="61"/>
      <c r="K101" s="61"/>
      <c r="L101" s="61"/>
    </row>
    <row r="102" spans="1:13" ht="30.75" x14ac:dyDescent="0.45">
      <c r="A102" s="59"/>
      <c r="B102" s="59"/>
      <c r="C102" s="59"/>
      <c r="D102" s="59"/>
      <c r="E102" s="59"/>
      <c r="F102" s="59"/>
      <c r="G102" s="60"/>
      <c r="H102" s="60"/>
      <c r="I102" s="60"/>
      <c r="J102" s="61"/>
      <c r="K102" s="61"/>
      <c r="L102" s="61"/>
    </row>
    <row r="103" spans="1:13" ht="30.75" x14ac:dyDescent="0.45">
      <c r="A103" s="59"/>
      <c r="B103" s="59"/>
      <c r="C103" s="59"/>
      <c r="D103" s="59"/>
      <c r="E103" s="59"/>
      <c r="F103" s="59"/>
      <c r="G103" s="60"/>
      <c r="H103" s="60"/>
      <c r="I103" s="60"/>
      <c r="J103" s="61"/>
      <c r="K103" s="61"/>
      <c r="L103" s="61"/>
    </row>
    <row r="104" spans="1:13" ht="30.75" x14ac:dyDescent="0.45">
      <c r="A104" s="62"/>
      <c r="B104" s="59"/>
      <c r="C104" s="59"/>
      <c r="D104" s="59"/>
      <c r="E104" s="59"/>
      <c r="F104" s="59"/>
      <c r="G104" s="60"/>
      <c r="H104" s="60"/>
      <c r="I104" s="60"/>
      <c r="J104" s="61"/>
      <c r="K104" s="61"/>
      <c r="L104" s="61"/>
    </row>
    <row r="105" spans="1:13" ht="20.25" x14ac:dyDescent="0.25">
      <c r="B105" s="64"/>
      <c r="C105" s="65"/>
      <c r="D105" s="66"/>
      <c r="E105" s="66"/>
      <c r="F105" s="67"/>
      <c r="G105" s="66"/>
      <c r="H105" s="66"/>
      <c r="I105" s="66"/>
      <c r="J105" s="66"/>
      <c r="K105" s="66"/>
      <c r="L105" s="66"/>
    </row>
    <row r="106" spans="1:13" ht="20.25" x14ac:dyDescent="0.25">
      <c r="B106" s="64"/>
      <c r="C106" s="65"/>
      <c r="D106" s="66"/>
      <c r="E106" s="66"/>
      <c r="F106" s="67"/>
      <c r="G106" s="66"/>
      <c r="H106" s="66"/>
      <c r="I106" s="66"/>
      <c r="J106" s="66"/>
      <c r="K106" s="66"/>
      <c r="L106" s="66"/>
    </row>
    <row r="107" spans="1:13" ht="20.25" x14ac:dyDescent="0.25">
      <c r="B107" s="64"/>
      <c r="C107" s="65"/>
      <c r="D107" s="66"/>
      <c r="E107" s="66"/>
      <c r="F107" s="67"/>
      <c r="G107" s="66"/>
      <c r="H107" s="66"/>
      <c r="I107" s="66"/>
      <c r="J107" s="66"/>
      <c r="K107" s="66"/>
      <c r="L107" s="66"/>
    </row>
    <row r="108" spans="1:13" ht="20.25" x14ac:dyDescent="0.25">
      <c r="B108" s="64"/>
      <c r="C108" s="65"/>
      <c r="D108" s="66"/>
      <c r="E108" s="66"/>
      <c r="F108" s="67"/>
      <c r="G108" s="66"/>
      <c r="H108" s="66"/>
      <c r="I108" s="66"/>
      <c r="J108" s="66"/>
      <c r="K108" s="66"/>
      <c r="L108" s="66"/>
    </row>
    <row r="109" spans="1:13" ht="20.25" x14ac:dyDescent="0.25">
      <c r="A109" s="68"/>
      <c r="B109" s="64"/>
      <c r="C109" s="65"/>
      <c r="D109" s="66"/>
      <c r="E109" s="66"/>
      <c r="F109" s="67"/>
      <c r="G109" s="66"/>
      <c r="H109" s="66"/>
      <c r="I109" s="66"/>
      <c r="J109" s="66"/>
      <c r="K109" s="66"/>
      <c r="L109" s="66"/>
    </row>
    <row r="110" spans="1:13" ht="20.25" x14ac:dyDescent="0.25">
      <c r="A110" s="68"/>
      <c r="B110" s="64"/>
      <c r="C110" s="65"/>
      <c r="D110" s="66"/>
      <c r="E110" s="66"/>
      <c r="F110" s="67"/>
      <c r="G110" s="66"/>
      <c r="H110" s="66"/>
      <c r="I110" s="66"/>
      <c r="J110" s="66"/>
      <c r="K110" s="66"/>
      <c r="L110" s="66"/>
    </row>
    <row r="111" spans="1:13" ht="20.25" x14ac:dyDescent="0.25">
      <c r="A111" s="68"/>
      <c r="B111" s="64"/>
      <c r="C111" s="65"/>
      <c r="D111" s="66"/>
      <c r="E111" s="66"/>
      <c r="F111" s="67"/>
      <c r="G111" s="66"/>
      <c r="H111" s="66"/>
      <c r="I111" s="66"/>
      <c r="J111" s="66"/>
      <c r="K111" s="66"/>
      <c r="L111" s="66"/>
    </row>
    <row r="112" spans="1:13" ht="20.25" x14ac:dyDescent="0.25">
      <c r="A112" s="68"/>
      <c r="B112" s="64"/>
      <c r="C112" s="65"/>
      <c r="D112" s="66"/>
      <c r="E112" s="66"/>
      <c r="F112" s="67"/>
      <c r="G112" s="66"/>
      <c r="H112" s="66"/>
      <c r="I112" s="66"/>
      <c r="J112" s="66"/>
      <c r="K112" s="66"/>
      <c r="L112" s="66"/>
    </row>
    <row r="125" spans="1:12" x14ac:dyDescent="0.25">
      <c r="C125" s="100"/>
      <c r="D125" s="96"/>
      <c r="E125" s="69"/>
      <c r="F125" s="70"/>
      <c r="G125" s="96"/>
      <c r="H125" s="96"/>
      <c r="I125" s="69"/>
      <c r="J125" s="69"/>
      <c r="K125" s="96"/>
      <c r="L125" s="96"/>
    </row>
    <row r="126" spans="1:12" x14ac:dyDescent="0.25">
      <c r="C126" s="100"/>
      <c r="D126" s="96"/>
      <c r="E126" s="69"/>
      <c r="F126" s="70"/>
      <c r="G126" s="96"/>
      <c r="H126" s="96"/>
      <c r="I126" s="69"/>
      <c r="J126" s="69"/>
      <c r="K126" s="96"/>
      <c r="L126" s="96"/>
    </row>
    <row r="127" spans="1:12" x14ac:dyDescent="0.25">
      <c r="A127" s="1"/>
      <c r="B127" s="1"/>
      <c r="C127" s="71"/>
      <c r="D127" s="72"/>
      <c r="E127" s="72"/>
      <c r="F127" s="70"/>
      <c r="G127" s="72"/>
      <c r="H127" s="72"/>
      <c r="I127" s="72"/>
      <c r="J127" s="72"/>
      <c r="K127" s="72"/>
      <c r="L127" s="72"/>
    </row>
    <row r="128" spans="1:12" x14ac:dyDescent="0.25">
      <c r="B128" s="1"/>
      <c r="C128" s="71"/>
      <c r="D128" s="72"/>
      <c r="E128" s="72"/>
      <c r="F128" s="70"/>
      <c r="G128" s="72"/>
      <c r="H128" s="72"/>
      <c r="I128" s="72"/>
      <c r="J128" s="72"/>
      <c r="K128" s="72"/>
      <c r="L128" s="72"/>
    </row>
    <row r="129" spans="1:12" x14ac:dyDescent="0.25">
      <c r="B129" s="1"/>
      <c r="C129" s="71"/>
      <c r="D129" s="72"/>
      <c r="E129" s="72"/>
      <c r="F129" s="70"/>
      <c r="G129" s="72"/>
      <c r="H129" s="72"/>
      <c r="I129" s="72"/>
      <c r="J129" s="72"/>
      <c r="K129" s="72"/>
      <c r="L129" s="72"/>
    </row>
    <row r="130" spans="1:12" x14ac:dyDescent="0.25">
      <c r="B130" s="1"/>
      <c r="C130" s="73"/>
      <c r="D130" s="74"/>
      <c r="E130" s="74"/>
      <c r="F130" s="75"/>
      <c r="G130" s="74"/>
      <c r="H130" s="74"/>
      <c r="I130" s="74"/>
      <c r="J130" s="74"/>
      <c r="K130" s="74"/>
      <c r="L130" s="74"/>
    </row>
    <row r="131" spans="1:12" x14ac:dyDescent="0.25">
      <c r="B131" s="1"/>
      <c r="C131" s="71"/>
      <c r="D131" s="72"/>
      <c r="E131" s="72"/>
      <c r="F131" s="70"/>
      <c r="G131" s="72"/>
      <c r="H131" s="72"/>
      <c r="I131" s="72"/>
      <c r="J131" s="72"/>
      <c r="K131" s="72"/>
      <c r="L131" s="72"/>
    </row>
    <row r="132" spans="1:12" x14ac:dyDescent="0.25">
      <c r="A132" s="1"/>
      <c r="B132" s="1"/>
      <c r="C132" s="71"/>
      <c r="D132" s="72"/>
      <c r="E132" s="72"/>
      <c r="F132" s="70"/>
      <c r="G132" s="72"/>
      <c r="H132" s="72"/>
      <c r="I132" s="72"/>
      <c r="J132" s="72"/>
      <c r="K132" s="72"/>
      <c r="L132" s="72"/>
    </row>
    <row r="133" spans="1:12" x14ac:dyDescent="0.25">
      <c r="A133" s="1"/>
      <c r="B133" s="1"/>
      <c r="C133" s="71"/>
      <c r="D133" s="72"/>
      <c r="E133" s="72"/>
      <c r="F133" s="70"/>
      <c r="G133" s="72"/>
      <c r="H133" s="72"/>
      <c r="I133" s="72"/>
      <c r="J133" s="72"/>
      <c r="K133" s="72"/>
      <c r="L133" s="72"/>
    </row>
    <row r="134" spans="1:12" x14ac:dyDescent="0.25">
      <c r="A134" s="1"/>
      <c r="B134" s="1"/>
      <c r="C134" s="76"/>
      <c r="D134" s="77"/>
      <c r="E134" s="77"/>
      <c r="F134" s="78"/>
      <c r="G134" s="77"/>
      <c r="H134" s="77"/>
      <c r="I134" s="77"/>
      <c r="J134" s="77"/>
      <c r="K134" s="77"/>
      <c r="L134" s="77"/>
    </row>
    <row r="135" spans="1:12" x14ac:dyDescent="0.25">
      <c r="A135" s="1"/>
      <c r="B135" s="1"/>
      <c r="C135" s="76"/>
      <c r="D135" s="77"/>
      <c r="E135" s="77"/>
      <c r="F135" s="78"/>
      <c r="G135" s="77"/>
      <c r="H135" s="77"/>
      <c r="I135" s="77"/>
      <c r="J135" s="77"/>
      <c r="K135" s="77"/>
      <c r="L135" s="77"/>
    </row>
    <row r="136" spans="1:12" x14ac:dyDescent="0.25">
      <c r="A136" s="1"/>
      <c r="B136" s="1"/>
      <c r="C136" s="76"/>
      <c r="D136" s="77"/>
      <c r="E136" s="77"/>
      <c r="F136" s="78"/>
      <c r="G136" s="77"/>
      <c r="H136" s="77"/>
      <c r="I136" s="77"/>
      <c r="J136" s="77"/>
      <c r="K136" s="77"/>
      <c r="L136" s="77"/>
    </row>
    <row r="137" spans="1:12" x14ac:dyDescent="0.25">
      <c r="A137" s="1"/>
      <c r="B137" s="1"/>
      <c r="C137" s="76"/>
      <c r="D137" s="77"/>
      <c r="E137" s="77"/>
      <c r="F137" s="78"/>
      <c r="G137" s="77"/>
      <c r="H137" s="77"/>
      <c r="I137" s="77"/>
      <c r="J137" s="77"/>
      <c r="K137" s="77"/>
      <c r="L137" s="77"/>
    </row>
    <row r="138" spans="1:12" x14ac:dyDescent="0.25">
      <c r="A138" s="1"/>
      <c r="B138" s="1"/>
      <c r="C138" s="76"/>
      <c r="D138" s="77"/>
      <c r="E138" s="77"/>
      <c r="F138" s="78"/>
      <c r="G138" s="77"/>
      <c r="H138" s="77"/>
      <c r="I138" s="77"/>
      <c r="J138" s="77"/>
      <c r="K138" s="77"/>
      <c r="L138" s="77"/>
    </row>
    <row r="139" spans="1:12" x14ac:dyDescent="0.25">
      <c r="A139" s="1"/>
      <c r="B139" s="1"/>
      <c r="C139" s="76"/>
      <c r="D139" s="77"/>
      <c r="E139" s="77"/>
      <c r="F139" s="78"/>
      <c r="G139" s="77"/>
      <c r="H139" s="77"/>
      <c r="I139" s="77"/>
      <c r="J139" s="77"/>
      <c r="K139" s="77"/>
      <c r="L139" s="77"/>
    </row>
    <row r="140" spans="1:12" x14ac:dyDescent="0.25">
      <c r="A140" s="1"/>
      <c r="B140" s="1"/>
      <c r="C140" s="71"/>
      <c r="D140" s="72"/>
      <c r="E140" s="72"/>
      <c r="F140" s="70"/>
      <c r="G140" s="72"/>
      <c r="H140" s="72"/>
      <c r="I140" s="72"/>
      <c r="J140" s="72"/>
      <c r="K140" s="72"/>
      <c r="L140" s="72"/>
    </row>
    <row r="141" spans="1:12" x14ac:dyDescent="0.25">
      <c r="A141" s="1"/>
      <c r="B141" s="1"/>
      <c r="C141" s="79"/>
      <c r="D141" s="80"/>
      <c r="E141" s="80"/>
      <c r="F141" s="81"/>
      <c r="G141" s="80"/>
      <c r="H141" s="80"/>
      <c r="I141" s="80"/>
      <c r="J141" s="80"/>
      <c r="K141" s="80"/>
      <c r="L141" s="80"/>
    </row>
    <row r="142" spans="1:12" x14ac:dyDescent="0.25">
      <c r="A142" s="1"/>
      <c r="B142" s="1"/>
      <c r="C142" s="82"/>
      <c r="D142" s="83"/>
      <c r="E142" s="83"/>
      <c r="F142" s="84"/>
      <c r="G142" s="83"/>
      <c r="H142" s="83"/>
      <c r="I142" s="83"/>
      <c r="J142" s="83"/>
      <c r="K142" s="83"/>
      <c r="L142" s="83"/>
    </row>
    <row r="143" spans="1:12" x14ac:dyDescent="0.25">
      <c r="A143" s="1"/>
      <c r="B143" s="1"/>
      <c r="C143" s="85"/>
      <c r="D143" s="86"/>
      <c r="E143" s="86"/>
      <c r="F143" s="87"/>
      <c r="G143" s="86"/>
      <c r="H143" s="86"/>
      <c r="I143" s="86"/>
      <c r="J143" s="86"/>
      <c r="K143" s="86"/>
      <c r="L143" s="86"/>
    </row>
    <row r="144" spans="1:12" x14ac:dyDescent="0.25">
      <c r="A144" s="1"/>
      <c r="B144" s="1"/>
      <c r="C144" s="79"/>
      <c r="D144" s="80"/>
      <c r="E144" s="80"/>
      <c r="F144" s="81"/>
      <c r="G144" s="80"/>
      <c r="H144" s="80"/>
      <c r="I144" s="80"/>
      <c r="J144" s="80"/>
      <c r="K144" s="80"/>
      <c r="L144" s="80"/>
    </row>
    <row r="145" spans="1:12" x14ac:dyDescent="0.25">
      <c r="A145" s="1"/>
      <c r="B145" s="1"/>
      <c r="C145" s="76"/>
      <c r="D145" s="77"/>
      <c r="E145" s="77"/>
      <c r="F145" s="78"/>
      <c r="G145" s="77"/>
      <c r="H145" s="77"/>
      <c r="I145" s="77"/>
      <c r="J145" s="77"/>
      <c r="K145" s="77"/>
      <c r="L145" s="77"/>
    </row>
    <row r="146" spans="1:12" x14ac:dyDescent="0.25">
      <c r="A146" s="1"/>
      <c r="B146" s="1"/>
      <c r="C146" s="88"/>
      <c r="D146" s="89"/>
      <c r="E146" s="89"/>
      <c r="F146" s="90"/>
      <c r="G146" s="89"/>
      <c r="H146" s="89"/>
      <c r="I146" s="89"/>
      <c r="J146" s="89"/>
      <c r="K146" s="89"/>
      <c r="L146" s="89"/>
    </row>
    <row r="147" spans="1:12" x14ac:dyDescent="0.25">
      <c r="A147" s="1"/>
      <c r="B147" s="1"/>
      <c r="C147" s="91"/>
      <c r="D147" s="92"/>
      <c r="E147" s="92"/>
      <c r="F147" s="93"/>
      <c r="G147" s="92"/>
      <c r="H147" s="92"/>
      <c r="I147" s="92"/>
      <c r="J147" s="92"/>
      <c r="K147" s="92"/>
      <c r="L147" s="92"/>
    </row>
    <row r="148" spans="1:12" x14ac:dyDescent="0.25">
      <c r="A148" s="1"/>
      <c r="B148" s="1"/>
      <c r="C148" s="76"/>
      <c r="D148" s="77"/>
      <c r="E148" s="77"/>
      <c r="F148" s="78"/>
      <c r="G148" s="77"/>
      <c r="H148" s="77"/>
      <c r="I148" s="77"/>
      <c r="J148" s="77"/>
      <c r="K148" s="77"/>
      <c r="L148" s="77"/>
    </row>
    <row r="149" spans="1:12" x14ac:dyDescent="0.25">
      <c r="A149" s="1"/>
      <c r="B149" s="1"/>
      <c r="C149" s="88"/>
      <c r="D149" s="89"/>
      <c r="E149" s="89"/>
      <c r="F149" s="90"/>
      <c r="G149" s="89"/>
      <c r="H149" s="89"/>
      <c r="I149" s="89"/>
      <c r="J149" s="89"/>
      <c r="K149" s="89"/>
      <c r="L149" s="89"/>
    </row>
    <row r="150" spans="1:12" ht="46.5" customHeight="1" x14ac:dyDescent="0.25">
      <c r="A150" s="94"/>
      <c r="B150" s="1"/>
      <c r="C150" s="76"/>
      <c r="D150" s="77"/>
      <c r="E150" s="77"/>
      <c r="F150" s="78"/>
      <c r="G150" s="77"/>
      <c r="H150" s="77"/>
      <c r="I150" s="77"/>
      <c r="J150" s="77"/>
      <c r="K150" s="77"/>
      <c r="L150" s="77"/>
    </row>
    <row r="151" spans="1:12" ht="46.5" customHeight="1" x14ac:dyDescent="0.25">
      <c r="A151" s="94"/>
      <c r="B151" s="1"/>
      <c r="C151" s="76"/>
      <c r="D151" s="77"/>
      <c r="E151" s="77"/>
      <c r="F151" s="78"/>
      <c r="G151" s="77"/>
      <c r="H151" s="77"/>
      <c r="I151" s="77"/>
      <c r="J151" s="77"/>
      <c r="K151" s="77"/>
      <c r="L151" s="77"/>
    </row>
    <row r="152" spans="1:12" ht="46.5" customHeight="1" x14ac:dyDescent="0.25">
      <c r="A152" s="94"/>
      <c r="B152" s="1"/>
      <c r="C152" s="76"/>
      <c r="D152" s="77"/>
      <c r="E152" s="77"/>
      <c r="F152" s="78"/>
      <c r="G152" s="77"/>
      <c r="H152" s="77"/>
      <c r="I152" s="77"/>
      <c r="J152" s="77"/>
      <c r="K152" s="77"/>
      <c r="L152" s="77"/>
    </row>
    <row r="153" spans="1:12" ht="46.5" customHeight="1" x14ac:dyDescent="0.25">
      <c r="A153" s="94"/>
      <c r="B153" s="1"/>
      <c r="C153" s="76"/>
      <c r="D153" s="77"/>
      <c r="E153" s="77"/>
      <c r="F153" s="78"/>
      <c r="G153" s="77"/>
      <c r="H153" s="77"/>
      <c r="I153" s="77"/>
      <c r="J153" s="77"/>
      <c r="K153" s="77"/>
      <c r="L153" s="77"/>
    </row>
    <row r="154" spans="1:12" x14ac:dyDescent="0.25">
      <c r="A154" s="1"/>
      <c r="B154" s="1"/>
      <c r="C154" s="91"/>
      <c r="D154" s="92"/>
      <c r="E154" s="92"/>
      <c r="F154" s="93"/>
      <c r="G154" s="92"/>
      <c r="H154" s="92"/>
      <c r="I154" s="92"/>
      <c r="J154" s="92"/>
      <c r="K154" s="92"/>
      <c r="L154" s="92"/>
    </row>
    <row r="155" spans="1:12" x14ac:dyDescent="0.25">
      <c r="A155" s="1"/>
      <c r="B155" s="1"/>
      <c r="C155" s="76"/>
      <c r="D155" s="77"/>
      <c r="E155" s="77"/>
      <c r="F155" s="78"/>
      <c r="G155" s="77"/>
      <c r="H155" s="77"/>
      <c r="I155" s="77"/>
      <c r="J155" s="77"/>
      <c r="K155" s="77"/>
      <c r="L155" s="77"/>
    </row>
    <row r="156" spans="1:12" x14ac:dyDescent="0.25">
      <c r="A156" s="1"/>
      <c r="B156" s="1"/>
      <c r="C156" s="88"/>
      <c r="D156" s="89"/>
      <c r="E156" s="89"/>
      <c r="F156" s="90"/>
      <c r="G156" s="89"/>
      <c r="H156" s="89"/>
      <c r="I156" s="89"/>
      <c r="J156" s="89"/>
      <c r="K156" s="89"/>
      <c r="L156" s="89"/>
    </row>
    <row r="157" spans="1:12" x14ac:dyDescent="0.25">
      <c r="A157" s="1"/>
      <c r="B157" s="1"/>
      <c r="C157" s="88"/>
      <c r="D157" s="89"/>
      <c r="E157" s="89"/>
      <c r="F157" s="90"/>
      <c r="G157" s="89"/>
      <c r="H157" s="89"/>
      <c r="I157" s="89"/>
      <c r="J157" s="89"/>
      <c r="K157" s="89"/>
      <c r="L157" s="89"/>
    </row>
  </sheetData>
  <mergeCells count="31">
    <mergeCell ref="A1:M1"/>
    <mergeCell ref="A2:M2"/>
    <mergeCell ref="A3:M3"/>
    <mergeCell ref="A4:A6"/>
    <mergeCell ref="B4:E4"/>
    <mergeCell ref="F4:I4"/>
    <mergeCell ref="J4:M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17:A18"/>
    <mergeCell ref="A19:A20"/>
    <mergeCell ref="A24:A25"/>
    <mergeCell ref="A43:A44"/>
    <mergeCell ref="K125:K126"/>
    <mergeCell ref="L125:L126"/>
    <mergeCell ref="A76:A77"/>
    <mergeCell ref="B100:M100"/>
    <mergeCell ref="C125:C126"/>
    <mergeCell ref="D125:D126"/>
    <mergeCell ref="G125:G126"/>
    <mergeCell ref="H125:H126"/>
  </mergeCells>
  <pageMargins left="0.31496062992125984" right="0" top="0" bottom="0" header="0.31496062992125984" footer="0.31496062992125984"/>
  <pageSetup paperSize="9" scale="3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01.12.2019</vt:lpstr>
      <vt:lpstr>'01.12.2019'!Заголовки_для_печати</vt:lpstr>
      <vt:lpstr>'01.12.2019'!Область_печати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t_shahanov</dc:creator>
  <cp:lastModifiedBy>t_shahanov</cp:lastModifiedBy>
  <dcterms:created xsi:type="dcterms:W3CDTF">2019-12-06T14:43:53Z</dcterms:created>
  <dcterms:modified xsi:type="dcterms:W3CDTF">2019-12-06T14:46:50Z</dcterms:modified>
</cp:coreProperties>
</file>