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1.05.2020  " sheetId="1" r:id="rId1"/>
  </sheets>
  <definedNames>
    <definedName name="_xlnm._FilterDatabase" localSheetId="0" hidden="1">'01.05.2020  '!$A$4:$A$43</definedName>
    <definedName name="_xlnm.Print_Titles" localSheetId="0">'01.05.2020  '!$4:$6</definedName>
    <definedName name="_xlnm.Print_Area" localSheetId="0">'01.05.2020  '!$A$1:$U$43</definedName>
  </definedNames>
  <calcPr calcId="144525"/>
</workbook>
</file>

<file path=xl/calcChain.xml><?xml version="1.0" encoding="utf-8"?>
<calcChain xmlns="http://schemas.openxmlformats.org/spreadsheetml/2006/main">
  <c r="P42" i="1" l="1"/>
  <c r="S42" i="1"/>
  <c r="N42" i="1"/>
  <c r="J41" i="1"/>
  <c r="E41" i="1"/>
  <c r="C41" i="1"/>
  <c r="O41" i="1" s="1"/>
  <c r="P37" i="1"/>
  <c r="K35" i="1"/>
  <c r="T36" i="1"/>
  <c r="M35" i="1"/>
  <c r="L35" i="1"/>
  <c r="I35" i="1"/>
  <c r="H35" i="1"/>
  <c r="G35" i="1"/>
  <c r="E35" i="1"/>
  <c r="C35" i="1"/>
  <c r="T34" i="1"/>
  <c r="S34" i="1"/>
  <c r="O34" i="1"/>
  <c r="P34" i="1"/>
  <c r="R33" i="1"/>
  <c r="S33" i="1"/>
  <c r="C31" i="1"/>
  <c r="G31" i="1"/>
  <c r="S30" i="1"/>
  <c r="P30" i="1"/>
  <c r="S29" i="1"/>
  <c r="P29" i="1"/>
  <c r="S28" i="1"/>
  <c r="T27" i="1"/>
  <c r="S27" i="1"/>
  <c r="P27" i="1"/>
  <c r="O27" i="1"/>
  <c r="H26" i="1"/>
  <c r="D26" i="1"/>
  <c r="C26" i="1"/>
  <c r="S25" i="1"/>
  <c r="I24" i="1"/>
  <c r="O25" i="1"/>
  <c r="D24" i="1"/>
  <c r="M24" i="1"/>
  <c r="G24" i="1"/>
  <c r="E24" i="1"/>
  <c r="C24" i="1"/>
  <c r="S23" i="1"/>
  <c r="P23" i="1"/>
  <c r="S22" i="1"/>
  <c r="P22" i="1"/>
  <c r="S21" i="1"/>
  <c r="O21" i="1"/>
  <c r="T20" i="1"/>
  <c r="O20" i="1"/>
  <c r="L18" i="1"/>
  <c r="O19" i="1"/>
  <c r="M18" i="1"/>
  <c r="I18" i="1"/>
  <c r="G18" i="1"/>
  <c r="E18" i="1"/>
  <c r="G14" i="1"/>
  <c r="T16" i="1"/>
  <c r="S16" i="1"/>
  <c r="P16" i="1"/>
  <c r="F14" i="1"/>
  <c r="Q16" i="1"/>
  <c r="B14" i="1"/>
  <c r="R15" i="1"/>
  <c r="M14" i="1"/>
  <c r="T15" i="1"/>
  <c r="P15" i="1"/>
  <c r="C14" i="1"/>
  <c r="I14" i="1"/>
  <c r="D14" i="1"/>
  <c r="L9" i="1"/>
  <c r="Q13" i="1"/>
  <c r="D9" i="1"/>
  <c r="P12" i="1"/>
  <c r="U11" i="1"/>
  <c r="Q11" i="1"/>
  <c r="E9" i="1"/>
  <c r="P10" i="1"/>
  <c r="T10" i="1"/>
  <c r="S10" i="1"/>
  <c r="I9" i="1"/>
  <c r="B7" i="1"/>
  <c r="M7" i="1"/>
  <c r="K7" i="1"/>
  <c r="G7" i="1"/>
  <c r="D7" i="1"/>
  <c r="C7" i="1"/>
  <c r="I7" i="1"/>
  <c r="E7" i="1"/>
  <c r="S35" i="1" l="1"/>
  <c r="O24" i="1"/>
  <c r="O14" i="1"/>
  <c r="L7" i="1"/>
  <c r="T7" i="1" s="1"/>
  <c r="T8" i="1"/>
  <c r="B26" i="1"/>
  <c r="T9" i="1"/>
  <c r="O11" i="1"/>
  <c r="S11" i="1"/>
  <c r="O12" i="1"/>
  <c r="L14" i="1"/>
  <c r="T14" i="1" s="1"/>
  <c r="N15" i="1"/>
  <c r="K18" i="1"/>
  <c r="D18" i="1"/>
  <c r="N20" i="1"/>
  <c r="O22" i="1"/>
  <c r="O23" i="1"/>
  <c r="G26" i="1"/>
  <c r="O26" i="1" s="1"/>
  <c r="L26" i="1"/>
  <c r="T26" i="1" s="1"/>
  <c r="K31" i="1"/>
  <c r="S31" i="1" s="1"/>
  <c r="S32" i="1"/>
  <c r="O33" i="1"/>
  <c r="R34" i="1"/>
  <c r="S36" i="1"/>
  <c r="P36" i="1"/>
  <c r="O36" i="1"/>
  <c r="P38" i="1"/>
  <c r="T38" i="1"/>
  <c r="N39" i="1"/>
  <c r="Q9" i="1"/>
  <c r="M9" i="1"/>
  <c r="U9" i="1" s="1"/>
  <c r="P11" i="1"/>
  <c r="T11" i="1"/>
  <c r="C9" i="1"/>
  <c r="O15" i="1"/>
  <c r="N17" i="1"/>
  <c r="T17" i="1"/>
  <c r="P20" i="1"/>
  <c r="N21" i="1"/>
  <c r="K24" i="1"/>
  <c r="S24" i="1" s="1"/>
  <c r="J24" i="1"/>
  <c r="P26" i="1"/>
  <c r="N27" i="1"/>
  <c r="P28" i="1"/>
  <c r="R28" i="1"/>
  <c r="R29" i="1"/>
  <c r="R30" i="1"/>
  <c r="L31" i="1"/>
  <c r="O32" i="1"/>
  <c r="P33" i="1"/>
  <c r="N34" i="1"/>
  <c r="O35" i="1"/>
  <c r="R36" i="1"/>
  <c r="O39" i="1"/>
  <c r="Q40" i="1"/>
  <c r="B41" i="1"/>
  <c r="N41" i="1" s="1"/>
  <c r="R42" i="1"/>
  <c r="S12" i="1"/>
  <c r="T13" i="1"/>
  <c r="N16" i="1"/>
  <c r="N28" i="1"/>
  <c r="N29" i="1"/>
  <c r="N30" i="1"/>
  <c r="N36" i="1"/>
  <c r="N40" i="1"/>
  <c r="I43" i="1"/>
  <c r="K9" i="1"/>
  <c r="N11" i="1"/>
  <c r="R11" i="1"/>
  <c r="T12" i="1"/>
  <c r="U13" i="1"/>
  <c r="E14" i="1"/>
  <c r="U14" i="1" s="1"/>
  <c r="K14" i="1"/>
  <c r="S14" i="1" s="1"/>
  <c r="O16" i="1"/>
  <c r="U16" i="1"/>
  <c r="P17" i="1"/>
  <c r="S19" i="1"/>
  <c r="H18" i="1"/>
  <c r="T22" i="1"/>
  <c r="R22" i="1"/>
  <c r="N23" i="1"/>
  <c r="T23" i="1"/>
  <c r="R23" i="1"/>
  <c r="P25" i="1"/>
  <c r="T25" i="1"/>
  <c r="F26" i="1"/>
  <c r="K26" i="1"/>
  <c r="S26" i="1" s="1"/>
  <c r="O28" i="1"/>
  <c r="T28" i="1"/>
  <c r="O29" i="1"/>
  <c r="T29" i="1"/>
  <c r="O30" i="1"/>
  <c r="T30" i="1"/>
  <c r="H31" i="1"/>
  <c r="D31" i="1"/>
  <c r="B31" i="1" s="1"/>
  <c r="N33" i="1"/>
  <c r="T33" i="1"/>
  <c r="D35" i="1"/>
  <c r="P35" i="1" s="1"/>
  <c r="T37" i="1"/>
  <c r="O38" i="1"/>
  <c r="S38" i="1"/>
  <c r="S39" i="1"/>
  <c r="D41" i="1"/>
  <c r="P41" i="1" s="1"/>
  <c r="S13" i="1"/>
  <c r="S7" i="1"/>
  <c r="N10" i="1"/>
  <c r="O7" i="1"/>
  <c r="R10" i="1"/>
  <c r="Q7" i="1"/>
  <c r="S8" i="1"/>
  <c r="N12" i="1"/>
  <c r="P13" i="1"/>
  <c r="N14" i="1"/>
  <c r="B24" i="1"/>
  <c r="R37" i="1"/>
  <c r="H9" i="1"/>
  <c r="P9" i="1" s="1"/>
  <c r="O10" i="1"/>
  <c r="B9" i="1"/>
  <c r="F24" i="1"/>
  <c r="N25" i="1"/>
  <c r="R38" i="1"/>
  <c r="B35" i="1"/>
  <c r="O8" i="1"/>
  <c r="R12" i="1"/>
  <c r="H14" i="1"/>
  <c r="P14" i="1" s="1"/>
  <c r="S15" i="1"/>
  <c r="C18" i="1"/>
  <c r="O42" i="1"/>
  <c r="T42" i="1"/>
  <c r="R17" i="1"/>
  <c r="R19" i="1"/>
  <c r="H24" i="1"/>
  <c r="P24" i="1" s="1"/>
  <c r="L24" i="1"/>
  <c r="T24" i="1" s="1"/>
  <c r="O31" i="1"/>
  <c r="S41" i="1"/>
  <c r="S20" i="1"/>
  <c r="N38" i="1"/>
  <c r="R24" i="1" l="1"/>
  <c r="J31" i="1"/>
  <c r="R31" i="1" s="1"/>
  <c r="P18" i="1"/>
  <c r="S18" i="1"/>
  <c r="N26" i="1"/>
  <c r="T41" i="1"/>
  <c r="T35" i="1"/>
  <c r="D43" i="1"/>
  <c r="P31" i="1"/>
  <c r="K43" i="1"/>
  <c r="L43" i="1"/>
  <c r="Q14" i="1"/>
  <c r="S9" i="1"/>
  <c r="R32" i="1"/>
  <c r="R25" i="1"/>
  <c r="E43" i="1"/>
  <c r="Q43" i="1" s="1"/>
  <c r="P32" i="1"/>
  <c r="R41" i="1"/>
  <c r="T31" i="1"/>
  <c r="T18" i="1"/>
  <c r="J9" i="1"/>
  <c r="R9" i="1" s="1"/>
  <c r="F31" i="1"/>
  <c r="N31" i="1" s="1"/>
  <c r="M43" i="1"/>
  <c r="U43" i="1" s="1"/>
  <c r="N32" i="1"/>
  <c r="N24" i="1"/>
  <c r="N22" i="1"/>
  <c r="F18" i="1"/>
  <c r="R20" i="1"/>
  <c r="T32" i="1"/>
  <c r="R27" i="1"/>
  <c r="J26" i="1"/>
  <c r="R26" i="1" s="1"/>
  <c r="O13" i="1"/>
  <c r="G9" i="1"/>
  <c r="F35" i="1"/>
  <c r="N35" i="1" s="1"/>
  <c r="N37" i="1"/>
  <c r="J18" i="1"/>
  <c r="R21" i="1"/>
  <c r="C43" i="1"/>
  <c r="N13" i="1"/>
  <c r="F9" i="1"/>
  <c r="N9" i="1" s="1"/>
  <c r="J35" i="1"/>
  <c r="R35" i="1" s="1"/>
  <c r="R39" i="1"/>
  <c r="N19" i="1"/>
  <c r="B18" i="1"/>
  <c r="J14" i="1"/>
  <c r="R14" i="1" s="1"/>
  <c r="R16" i="1"/>
  <c r="O18" i="1"/>
  <c r="H7" i="1"/>
  <c r="P8" i="1"/>
  <c r="R8" i="1"/>
  <c r="J7" i="1"/>
  <c r="R13" i="1"/>
  <c r="T43" i="1" l="1"/>
  <c r="N18" i="1"/>
  <c r="S43" i="1"/>
  <c r="N8" i="1"/>
  <c r="F7" i="1"/>
  <c r="R18" i="1"/>
  <c r="O9" i="1"/>
  <c r="G43" i="1"/>
  <c r="O43" i="1" s="1"/>
  <c r="J43" i="1"/>
  <c r="R7" i="1"/>
  <c r="H43" i="1"/>
  <c r="P43" i="1" s="1"/>
  <c r="P7" i="1"/>
  <c r="B43" i="1"/>
  <c r="R43" i="1" l="1"/>
  <c r="F43" i="1"/>
  <c r="N43" i="1" s="1"/>
  <c r="N7" i="1"/>
</calcChain>
</file>

<file path=xl/sharedStrings.xml><?xml version="1.0" encoding="utf-8"?>
<sst xmlns="http://schemas.openxmlformats.org/spreadsheetml/2006/main" count="66" uniqueCount="50">
  <si>
    <t>Приложение</t>
  </si>
  <si>
    <t>Расходы в рамках Национальных проектов на 2020 год</t>
  </si>
  <si>
    <t>тыс. рублей</t>
  </si>
  <si>
    <t>Наименование</t>
  </si>
  <si>
    <t>Уточненный план</t>
  </si>
  <si>
    <t>% ИСПОЛНЕНИЯ Финансирования</t>
  </si>
  <si>
    <t>% ИСПОЛНЕНИЯ Кассового расхода</t>
  </si>
  <si>
    <t>ВСЕГО</t>
  </si>
  <si>
    <t>Средства 
федерального бюджета</t>
  </si>
  <si>
    <t>Средства республиканского бюджета</t>
  </si>
  <si>
    <t>Средства местного бюджета</t>
  </si>
  <si>
    <t>Национальный проект "Безопасные и качественные автомобильные дороги" (R)</t>
  </si>
  <si>
    <t>Региональный проект "Дорожная сеть" (R1)</t>
  </si>
  <si>
    <t>Национальный проект "Демография" (Р)</t>
  </si>
  <si>
    <t>Региональный проект "Финансовая поддержка семей при рождении детей" (Р1)</t>
  </si>
  <si>
    <t>Региональный проект "Содействие занятости женщин - создание условий дошкольного образования детей в возрасте до трех лет" (Р2)</t>
  </si>
  <si>
    <t xml:space="preserve">Региональный проект "Старшее поколение" (Р3) </t>
  </si>
  <si>
    <t xml:space="preserve">Региональный проект "Спорт - норма жизни" (P5) </t>
  </si>
  <si>
    <t>Национальный проект "Жилье и городская среда" (F)</t>
  </si>
  <si>
    <t>Региональный проект "Жилье"  (F1)</t>
  </si>
  <si>
    <t>Региональный проект "Формирование комфортной городской среды" (F2)</t>
  </si>
  <si>
    <t>Региональный проект "Обеспечение устойчивого сокращения непригодного для проживания жилищного фонда" (F3)</t>
  </si>
  <si>
    <t>Национальный проект "Здравоохранение" (N)</t>
  </si>
  <si>
    <r>
      <t>Региональный проект «</t>
    </r>
    <r>
      <rPr>
        <b/>
        <i/>
        <sz val="36"/>
        <color theme="1"/>
        <rFont val="Times New Roman"/>
        <family val="1"/>
        <charset val="204"/>
      </rPr>
      <t>Развитие системы оказания первичной медико-санитарной помощи» (N1)</t>
    </r>
  </si>
  <si>
    <t>Региональный проект "Борьба с сердечно-сосудистыми заболеваниями" (N2)</t>
  </si>
  <si>
    <t>Региональный проект "Борьба с онкологическими заболеваниями" (N3)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</si>
  <si>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 (N4)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</si>
  <si>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 (N7)</t>
  </si>
  <si>
    <t>Национальный проект "Культура" (A)</t>
  </si>
  <si>
    <t>Региональный проект «Культурная среда» (A1)</t>
  </si>
  <si>
    <t>Национальный проект "Малое и среднее предпринимательство и поддержка индивидуальной предпринимательской инициативы" (I)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</si>
  <si>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 (I4)</t>
  </si>
  <si>
    <t>Региональный проект "Акселерация субъектов малого и среднего предпринимательства" (I5)</t>
  </si>
  <si>
    <t xml:space="preserve">Региональный проект "Создание системы поддержки фермеров и развитие сельской кооперации" (I7) </t>
  </si>
  <si>
    <t xml:space="preserve">Региональный проект "Популяризация предпринимательства" (I8) </t>
  </si>
  <si>
    <t>Национальный проект "Образование" (Е)</t>
  </si>
  <si>
    <t xml:space="preserve">Региональный проект "Современная школа" (Е1) </t>
  </si>
  <si>
    <t xml:space="preserve">Региональный проект "Успех каждого ребенка" (Е2) </t>
  </si>
  <si>
    <t xml:space="preserve">Региональный проект "Цифровая образовательная среда" (Е4) </t>
  </si>
  <si>
    <t>Национальный проект "Экология" (G)</t>
  </si>
  <si>
    <t xml:space="preserve">Региональный проект "Чистая страна" (G1) </t>
  </si>
  <si>
    <t>Региональный проект "Комплексная система обращения с твердыми коммунальными отходами" (G2)</t>
  </si>
  <si>
    <t>Региональный проект "Чистая вода" (G5)</t>
  </si>
  <si>
    <t xml:space="preserve">Региональный проект "Сохранение лесов" (GA) </t>
  </si>
  <si>
    <t>Региональный проект "Сохранение уникальных водных объектов"</t>
  </si>
  <si>
    <t>Национальный проект "Цифровоая экономика" (D)</t>
  </si>
  <si>
    <t>Региональный проект "Цифровое государственное управлениее"(D1)</t>
  </si>
  <si>
    <t>ИТОГО</t>
  </si>
  <si>
    <t>Финансирование на 01.05.2020</t>
  </si>
  <si>
    <t>Кассовый расход 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</si>
</sst>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3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b/>
      <i/>
      <sz val="3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</font>
    <font>
      <b/>
      <sz val="36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5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3">
      <alignment vertical="top" wrapText="1"/>
    </xf>
    <xf numFmtId="0" fontId="12" fillId="0" borderId="0"/>
    <xf numFmtId="1" fontId="13" fillId="0" borderId="3">
      <alignment horizontal="center" vertical="top" shrinkToFit="1"/>
    </xf>
    <xf numFmtId="4" fontId="13" fillId="0" borderId="3">
      <alignment horizontal="right" vertical="top" shrinkToFit="1"/>
    </xf>
    <xf numFmtId="0" fontId="23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0" fillId="3" borderId="2" xfId="1" applyNumberFormat="1" applyFont="1" applyFill="1" applyBorder="1" applyAlignment="1" applyProtection="1">
      <alignment vertical="top" wrapText="1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4" fillId="2" borderId="2" xfId="1" applyNumberFormat="1" applyFont="1" applyFill="1" applyBorder="1" applyAlignment="1" applyProtection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left" wrapText="1"/>
    </xf>
    <xf numFmtId="2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xl26" xfId="3"/>
    <cellStyle name="xl33" xfId="1"/>
    <cellStyle name="xl40" xfId="4"/>
    <cellStyle name="Обычный" xfId="0" builtinId="0"/>
    <cellStyle name="Обычный 2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view="pageBreakPreview" zoomScale="25" zoomScaleNormal="55" zoomScaleSheetLayoutView="25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M8" sqref="M8"/>
    </sheetView>
  </sheetViews>
  <sheetFormatPr defaultColWidth="9.140625" defaultRowHeight="18.75" x14ac:dyDescent="0.25"/>
  <cols>
    <col min="1" max="1" width="252" style="46" customWidth="1"/>
    <col min="2" max="2" width="51" style="53" bestFit="1" customWidth="1"/>
    <col min="3" max="3" width="59.140625" style="28" customWidth="1"/>
    <col min="4" max="4" width="55.28515625" style="1" customWidth="1"/>
    <col min="5" max="5" width="43.7109375" style="1" customWidth="1"/>
    <col min="6" max="6" width="35.85546875" style="54" customWidth="1"/>
    <col min="7" max="7" width="57.28515625" style="1" bestFit="1" customWidth="1"/>
    <col min="8" max="8" width="57" style="1" bestFit="1" customWidth="1"/>
    <col min="9" max="9" width="32.5703125" style="1" customWidth="1"/>
    <col min="10" max="10" width="45.140625" style="54" customWidth="1"/>
    <col min="11" max="11" width="49.42578125" style="1" customWidth="1"/>
    <col min="12" max="12" width="55.140625" style="1" customWidth="1"/>
    <col min="13" max="13" width="43.7109375" style="1" customWidth="1"/>
    <col min="14" max="14" width="31.42578125" style="1" customWidth="1"/>
    <col min="15" max="15" width="44.7109375" style="1" customWidth="1"/>
    <col min="16" max="16" width="50.42578125" style="1" customWidth="1"/>
    <col min="17" max="17" width="36.28515625" style="1" customWidth="1"/>
    <col min="18" max="18" width="30.85546875" style="1" bestFit="1" customWidth="1"/>
    <col min="19" max="19" width="43" style="1" customWidth="1"/>
    <col min="20" max="20" width="51.140625" style="1" customWidth="1"/>
    <col min="21" max="21" width="37.5703125" style="1" customWidth="1"/>
    <col min="22" max="22" width="9.140625" style="1"/>
    <col min="23" max="23" width="9.140625" style="1" customWidth="1"/>
    <col min="24" max="24" width="18.7109375" style="1" customWidth="1"/>
    <col min="25" max="25" width="38.7109375" style="1" customWidth="1"/>
    <col min="26" max="26" width="32.42578125" style="1" customWidth="1"/>
    <col min="27" max="16384" width="9.140625" style="1"/>
  </cols>
  <sheetData>
    <row r="1" spans="1:21" ht="39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56.25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51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66" customHeight="1" x14ac:dyDescent="0.25">
      <c r="A4" s="65" t="s">
        <v>3</v>
      </c>
      <c r="B4" s="70" t="s">
        <v>4</v>
      </c>
      <c r="C4" s="70"/>
      <c r="D4" s="70"/>
      <c r="E4" s="70"/>
      <c r="F4" s="70" t="s">
        <v>48</v>
      </c>
      <c r="G4" s="70"/>
      <c r="H4" s="70"/>
      <c r="I4" s="70"/>
      <c r="J4" s="70" t="s">
        <v>49</v>
      </c>
      <c r="K4" s="70"/>
      <c r="L4" s="70"/>
      <c r="M4" s="70"/>
      <c r="N4" s="70" t="s">
        <v>5</v>
      </c>
      <c r="O4" s="70"/>
      <c r="P4" s="70"/>
      <c r="Q4" s="70"/>
      <c r="R4" s="70" t="s">
        <v>6</v>
      </c>
      <c r="S4" s="70"/>
      <c r="T4" s="70"/>
      <c r="U4" s="70"/>
    </row>
    <row r="5" spans="1:21" s="2" customFormat="1" ht="62.25" customHeight="1" x14ac:dyDescent="0.25">
      <c r="A5" s="65"/>
      <c r="B5" s="65" t="s">
        <v>7</v>
      </c>
      <c r="C5" s="71" t="s">
        <v>8</v>
      </c>
      <c r="D5" s="65" t="s">
        <v>9</v>
      </c>
      <c r="E5" s="65" t="s">
        <v>10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7</v>
      </c>
      <c r="K5" s="65" t="s">
        <v>8</v>
      </c>
      <c r="L5" s="65" t="s">
        <v>9</v>
      </c>
      <c r="M5" s="65" t="s">
        <v>10</v>
      </c>
      <c r="N5" s="65" t="s">
        <v>7</v>
      </c>
      <c r="O5" s="65" t="s">
        <v>8</v>
      </c>
      <c r="P5" s="65" t="s">
        <v>9</v>
      </c>
      <c r="Q5" s="65" t="s">
        <v>10</v>
      </c>
      <c r="R5" s="65" t="s">
        <v>7</v>
      </c>
      <c r="S5" s="65" t="s">
        <v>8</v>
      </c>
      <c r="T5" s="65" t="s">
        <v>9</v>
      </c>
      <c r="U5" s="65" t="s">
        <v>10</v>
      </c>
    </row>
    <row r="6" spans="1:21" s="2" customFormat="1" ht="75.75" customHeight="1" x14ac:dyDescent="0.25">
      <c r="A6" s="65"/>
      <c r="B6" s="65"/>
      <c r="C6" s="71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2" customFormat="1" ht="90" x14ac:dyDescent="0.25">
      <c r="A7" s="3" t="s">
        <v>11</v>
      </c>
      <c r="B7" s="4">
        <f>B8</f>
        <v>871383.6</v>
      </c>
      <c r="C7" s="4">
        <f t="shared" ref="C7:M7" si="0">C8</f>
        <v>525000</v>
      </c>
      <c r="D7" s="4">
        <f t="shared" si="0"/>
        <v>343221.4</v>
      </c>
      <c r="E7" s="4">
        <f t="shared" si="0"/>
        <v>3162.2</v>
      </c>
      <c r="F7" s="4">
        <f t="shared" si="0"/>
        <v>340294.60000000003</v>
      </c>
      <c r="G7" s="4">
        <f t="shared" si="0"/>
        <v>202000</v>
      </c>
      <c r="H7" s="4">
        <f t="shared" si="0"/>
        <v>137179.4</v>
      </c>
      <c r="I7" s="4">
        <f t="shared" si="0"/>
        <v>1115.2</v>
      </c>
      <c r="J7" s="4">
        <f t="shared" si="0"/>
        <v>253748</v>
      </c>
      <c r="K7" s="4">
        <f t="shared" si="0"/>
        <v>188403.1</v>
      </c>
      <c r="L7" s="4">
        <f t="shared" si="0"/>
        <v>65344.9</v>
      </c>
      <c r="M7" s="4">
        <f t="shared" si="0"/>
        <v>0</v>
      </c>
      <c r="N7" s="4">
        <f>F7/B7*100</f>
        <v>39.052215350392188</v>
      </c>
      <c r="O7" s="4">
        <f>G7/C7*100</f>
        <v>38.476190476190474</v>
      </c>
      <c r="P7" s="4">
        <f>H7/D7*100</f>
        <v>39.968195456343921</v>
      </c>
      <c r="Q7" s="4">
        <f>I7/E7*100</f>
        <v>35.266586553665178</v>
      </c>
      <c r="R7" s="4">
        <f t="shared" ref="R7:U12" si="1">J7/B7*100</f>
        <v>29.120125740259517</v>
      </c>
      <c r="S7" s="4">
        <f t="shared" si="1"/>
        <v>35.886304761904761</v>
      </c>
      <c r="T7" s="4">
        <f t="shared" si="1"/>
        <v>19.038702132209703</v>
      </c>
      <c r="U7" s="4"/>
    </row>
    <row r="8" spans="1:21" s="8" customFormat="1" ht="45" x14ac:dyDescent="0.25">
      <c r="A8" s="5" t="s">
        <v>12</v>
      </c>
      <c r="B8" s="6">
        <v>871383.6</v>
      </c>
      <c r="C8" s="6">
        <v>525000</v>
      </c>
      <c r="D8" s="6">
        <v>343221.4</v>
      </c>
      <c r="E8" s="7">
        <v>3162.2</v>
      </c>
      <c r="F8" s="6">
        <v>340294.60000000003</v>
      </c>
      <c r="G8" s="6">
        <v>202000</v>
      </c>
      <c r="H8" s="6">
        <v>137179.4</v>
      </c>
      <c r="I8" s="6">
        <v>1115.2</v>
      </c>
      <c r="J8" s="6">
        <v>253748</v>
      </c>
      <c r="K8" s="6">
        <v>188403.1</v>
      </c>
      <c r="L8" s="6">
        <v>65344.9</v>
      </c>
      <c r="M8" s="6"/>
      <c r="N8" s="6">
        <f t="shared" ref="N8:Q13" si="2">F8/B8*100</f>
        <v>39.052215350392188</v>
      </c>
      <c r="O8" s="6">
        <f t="shared" si="2"/>
        <v>38.476190476190474</v>
      </c>
      <c r="P8" s="6">
        <f t="shared" si="2"/>
        <v>39.968195456343921</v>
      </c>
      <c r="Q8" s="6"/>
      <c r="R8" s="6">
        <f t="shared" si="1"/>
        <v>29.120125740259517</v>
      </c>
      <c r="S8" s="6">
        <f t="shared" si="1"/>
        <v>35.886304761904761</v>
      </c>
      <c r="T8" s="6">
        <f t="shared" si="1"/>
        <v>19.038702132209703</v>
      </c>
      <c r="U8" s="6"/>
    </row>
    <row r="9" spans="1:21" s="2" customFormat="1" ht="45" x14ac:dyDescent="0.25">
      <c r="A9" s="3" t="s">
        <v>13</v>
      </c>
      <c r="B9" s="10">
        <f>B10+B11+B12+B13</f>
        <v>1791758.0999999999</v>
      </c>
      <c r="C9" s="10">
        <f>C10+C11+C12+C13</f>
        <v>1620986.6</v>
      </c>
      <c r="D9" s="10">
        <f>D10+D11+D12+D13</f>
        <v>169844.5</v>
      </c>
      <c r="E9" s="10">
        <f>E10+E11+12:12+E13</f>
        <v>927</v>
      </c>
      <c r="F9" s="10">
        <f t="shared" ref="F9:M9" si="3">F10+F11+F12+F13</f>
        <v>432231.6</v>
      </c>
      <c r="G9" s="10">
        <f t="shared" si="3"/>
        <v>377293.8</v>
      </c>
      <c r="H9" s="10">
        <f t="shared" si="3"/>
        <v>54722.6</v>
      </c>
      <c r="I9" s="10">
        <f t="shared" si="3"/>
        <v>215.2</v>
      </c>
      <c r="J9" s="10">
        <f t="shared" si="3"/>
        <v>389692.3</v>
      </c>
      <c r="K9" s="10">
        <f t="shared" si="3"/>
        <v>336044.30000000005</v>
      </c>
      <c r="L9" s="10">
        <f t="shared" si="3"/>
        <v>53432.800000000003</v>
      </c>
      <c r="M9" s="10">
        <f t="shared" si="3"/>
        <v>215.2</v>
      </c>
      <c r="N9" s="11">
        <f t="shared" si="2"/>
        <v>24.123323343703596</v>
      </c>
      <c r="O9" s="11">
        <f t="shared" si="2"/>
        <v>23.275565633917019</v>
      </c>
      <c r="P9" s="11">
        <f t="shared" si="2"/>
        <v>32.219235830421354</v>
      </c>
      <c r="Q9" s="11">
        <f t="shared" si="2"/>
        <v>23.214670981661271</v>
      </c>
      <c r="R9" s="11">
        <f t="shared" si="1"/>
        <v>21.749157991807042</v>
      </c>
      <c r="S9" s="11">
        <f t="shared" si="1"/>
        <v>20.730849965076825</v>
      </c>
      <c r="T9" s="11">
        <f t="shared" si="1"/>
        <v>31.459835319954433</v>
      </c>
      <c r="U9" s="11">
        <f t="shared" si="1"/>
        <v>23.214670981661271</v>
      </c>
    </row>
    <row r="10" spans="1:21" s="14" customFormat="1" ht="57" customHeight="1" x14ac:dyDescent="0.25">
      <c r="A10" s="5" t="s">
        <v>14</v>
      </c>
      <c r="B10" s="12">
        <v>1213767.8999999999</v>
      </c>
      <c r="C10" s="12">
        <v>1089579.3999999999</v>
      </c>
      <c r="D10" s="12">
        <v>124188.5</v>
      </c>
      <c r="E10" s="12"/>
      <c r="F10" s="12">
        <v>363726.69999999995</v>
      </c>
      <c r="G10" s="12">
        <v>317075</v>
      </c>
      <c r="H10" s="12">
        <v>46651.7</v>
      </c>
      <c r="I10" s="12"/>
      <c r="J10" s="12">
        <v>363715.39999999997</v>
      </c>
      <c r="K10" s="12">
        <v>317064.30000000005</v>
      </c>
      <c r="L10" s="12">
        <v>46651.1</v>
      </c>
      <c r="M10" s="12"/>
      <c r="N10" s="13">
        <f t="shared" si="2"/>
        <v>29.966742406023421</v>
      </c>
      <c r="O10" s="13">
        <f t="shared" si="2"/>
        <v>29.100678665547459</v>
      </c>
      <c r="P10" s="13">
        <f t="shared" si="2"/>
        <v>37.56523349585509</v>
      </c>
      <c r="Q10" s="13"/>
      <c r="R10" s="13">
        <f t="shared" si="1"/>
        <v>29.965811420783169</v>
      </c>
      <c r="S10" s="13">
        <f t="shared" si="1"/>
        <v>29.099696635233752</v>
      </c>
      <c r="T10" s="13">
        <f t="shared" si="1"/>
        <v>37.564750359332791</v>
      </c>
      <c r="U10" s="13"/>
    </row>
    <row r="11" spans="1:21" s="14" customFormat="1" ht="90" x14ac:dyDescent="0.25">
      <c r="A11" s="5" t="s">
        <v>15</v>
      </c>
      <c r="B11" s="16">
        <v>193183.39999999997</v>
      </c>
      <c r="C11" s="16">
        <v>183289.59999999998</v>
      </c>
      <c r="D11" s="16">
        <v>9346</v>
      </c>
      <c r="E11" s="16">
        <v>547.79999999999995</v>
      </c>
      <c r="F11" s="16">
        <v>11443.5</v>
      </c>
      <c r="G11" s="16">
        <v>8879.2999999999993</v>
      </c>
      <c r="H11" s="16">
        <v>2349</v>
      </c>
      <c r="I11" s="16">
        <v>215.2</v>
      </c>
      <c r="J11" s="16">
        <v>10516.400000000001</v>
      </c>
      <c r="K11" s="16">
        <v>7953.8</v>
      </c>
      <c r="L11" s="16">
        <v>2347.4</v>
      </c>
      <c r="M11" s="12">
        <v>215.2</v>
      </c>
      <c r="N11" s="13">
        <f t="shared" si="2"/>
        <v>5.9236456134429778</v>
      </c>
      <c r="O11" s="13">
        <f t="shared" si="2"/>
        <v>4.844410157477566</v>
      </c>
      <c r="P11" s="13">
        <f t="shared" si="2"/>
        <v>25.133747057564733</v>
      </c>
      <c r="Q11" s="13">
        <f t="shared" si="2"/>
        <v>39.284410368747722</v>
      </c>
      <c r="R11" s="13">
        <f t="shared" si="1"/>
        <v>5.4437389547963244</v>
      </c>
      <c r="S11" s="13">
        <f t="shared" si="1"/>
        <v>4.339471524843745</v>
      </c>
      <c r="T11" s="13">
        <f t="shared" si="1"/>
        <v>25.116627434196449</v>
      </c>
      <c r="U11" s="13">
        <f t="shared" si="1"/>
        <v>39.284410368747722</v>
      </c>
    </row>
    <row r="12" spans="1:21" s="14" customFormat="1" ht="45" x14ac:dyDescent="0.25">
      <c r="A12" s="17" t="s">
        <v>16</v>
      </c>
      <c r="B12" s="18">
        <v>112918.8</v>
      </c>
      <c r="C12" s="18">
        <v>111639</v>
      </c>
      <c r="D12" s="18">
        <v>1279.8</v>
      </c>
      <c r="E12" s="18"/>
      <c r="F12" s="18">
        <v>12831.400000000001</v>
      </c>
      <c r="G12" s="18">
        <v>12703.1</v>
      </c>
      <c r="H12" s="18">
        <v>128.30000000000001</v>
      </c>
      <c r="I12" s="18"/>
      <c r="J12" s="18">
        <v>94.2</v>
      </c>
      <c r="K12" s="18">
        <v>84.8</v>
      </c>
      <c r="L12" s="18">
        <v>9.4</v>
      </c>
      <c r="M12" s="6">
        <v>0</v>
      </c>
      <c r="N12" s="13">
        <f t="shared" si="2"/>
        <v>11.363386787673974</v>
      </c>
      <c r="O12" s="13">
        <f t="shared" si="2"/>
        <v>11.37872965540716</v>
      </c>
      <c r="P12" s="13">
        <f t="shared" si="2"/>
        <v>10.025003906860448</v>
      </c>
      <c r="Q12" s="13"/>
      <c r="R12" s="13">
        <f t="shared" si="1"/>
        <v>8.3422778137918568E-2</v>
      </c>
      <c r="S12" s="13">
        <f t="shared" si="1"/>
        <v>7.5959118229292633E-2</v>
      </c>
      <c r="T12" s="13">
        <f t="shared" si="1"/>
        <v>0.73448976402562904</v>
      </c>
      <c r="U12" s="13"/>
    </row>
    <row r="13" spans="1:21" s="19" customFormat="1" ht="45" x14ac:dyDescent="0.25">
      <c r="A13" s="5" t="s">
        <v>17</v>
      </c>
      <c r="B13" s="16">
        <v>271888.00000000006</v>
      </c>
      <c r="C13" s="16">
        <v>236478.6</v>
      </c>
      <c r="D13" s="16">
        <v>35030.200000000004</v>
      </c>
      <c r="E13" s="16">
        <v>379.2</v>
      </c>
      <c r="F13" s="16">
        <v>44230</v>
      </c>
      <c r="G13" s="16">
        <v>38636.400000000001</v>
      </c>
      <c r="H13" s="16">
        <v>5593.5999999999995</v>
      </c>
      <c r="I13" s="16"/>
      <c r="J13" s="16">
        <v>15366.3</v>
      </c>
      <c r="K13" s="16">
        <v>10941.4</v>
      </c>
      <c r="L13" s="16">
        <v>4424.8999999999996</v>
      </c>
      <c r="M13" s="16">
        <v>0</v>
      </c>
      <c r="N13" s="13">
        <f t="shared" si="2"/>
        <v>16.26772788795386</v>
      </c>
      <c r="O13" s="13">
        <f t="shared" si="2"/>
        <v>16.33822257066813</v>
      </c>
      <c r="P13" s="13">
        <f t="shared" si="2"/>
        <v>15.967936237874744</v>
      </c>
      <c r="Q13" s="13">
        <f t="shared" si="2"/>
        <v>0</v>
      </c>
      <c r="R13" s="13">
        <f t="shared" ref="R13:U25" si="4">J13/B13*100</f>
        <v>5.6517021714823734</v>
      </c>
      <c r="S13" s="13">
        <f t="shared" si="4"/>
        <v>4.6268034401421518</v>
      </c>
      <c r="T13" s="13">
        <f t="shared" si="4"/>
        <v>12.631672100073649</v>
      </c>
      <c r="U13" s="13">
        <f t="shared" si="4"/>
        <v>0</v>
      </c>
    </row>
    <row r="14" spans="1:21" s="2" customFormat="1" ht="45" x14ac:dyDescent="0.25">
      <c r="A14" s="20" t="s">
        <v>18</v>
      </c>
      <c r="B14" s="10">
        <f t="shared" ref="B14:M14" si="5">B16+B15+B17</f>
        <v>1162520.8999999999</v>
      </c>
      <c r="C14" s="10">
        <f t="shared" si="5"/>
        <v>1146974.3999999999</v>
      </c>
      <c r="D14" s="10">
        <f t="shared" si="5"/>
        <v>12892.7</v>
      </c>
      <c r="E14" s="10">
        <f t="shared" si="5"/>
        <v>2653.8</v>
      </c>
      <c r="F14" s="10">
        <f t="shared" si="5"/>
        <v>281074</v>
      </c>
      <c r="G14" s="10">
        <f t="shared" si="5"/>
        <v>278263.3</v>
      </c>
      <c r="H14" s="10">
        <f t="shared" si="5"/>
        <v>2810.7</v>
      </c>
      <c r="I14" s="10">
        <f t="shared" si="5"/>
        <v>0</v>
      </c>
      <c r="J14" s="10">
        <f t="shared" si="5"/>
        <v>279692.5</v>
      </c>
      <c r="K14" s="10">
        <f t="shared" si="5"/>
        <v>276895.59999999998</v>
      </c>
      <c r="L14" s="10">
        <f t="shared" si="5"/>
        <v>2796.9</v>
      </c>
      <c r="M14" s="10">
        <f t="shared" si="5"/>
        <v>0</v>
      </c>
      <c r="N14" s="11">
        <f t="shared" ref="N14:O32" si="6">F14/B14*100</f>
        <v>24.177973918576434</v>
      </c>
      <c r="O14" s="11">
        <f t="shared" si="6"/>
        <v>24.2606373777828</v>
      </c>
      <c r="P14" s="11">
        <f t="shared" ref="P14:Q32" si="7">H14/D14*100</f>
        <v>21.800708928308264</v>
      </c>
      <c r="Q14" s="11">
        <f t="shared" si="7"/>
        <v>0</v>
      </c>
      <c r="R14" s="11">
        <f t="shared" si="4"/>
        <v>24.059137345401709</v>
      </c>
      <c r="S14" s="11">
        <f t="shared" si="4"/>
        <v>24.141393216797166</v>
      </c>
      <c r="T14" s="11">
        <f t="shared" si="4"/>
        <v>21.693671612617994</v>
      </c>
      <c r="U14" s="11">
        <f t="shared" si="4"/>
        <v>0</v>
      </c>
    </row>
    <row r="15" spans="1:21" s="8" customFormat="1" ht="45" x14ac:dyDescent="0.25">
      <c r="A15" s="5" t="s">
        <v>19</v>
      </c>
      <c r="B15" s="16">
        <v>1019256.8999999999</v>
      </c>
      <c r="C15" s="16">
        <v>1007775.6</v>
      </c>
      <c r="D15" s="16">
        <v>11481.300000000001</v>
      </c>
      <c r="E15" s="16"/>
      <c r="F15" s="16">
        <v>281074</v>
      </c>
      <c r="G15" s="16">
        <v>278263.3</v>
      </c>
      <c r="H15" s="16">
        <v>2810.7</v>
      </c>
      <c r="I15" s="16"/>
      <c r="J15" s="16">
        <v>279692.5</v>
      </c>
      <c r="K15" s="16">
        <v>276895.59999999998</v>
      </c>
      <c r="L15" s="16">
        <v>2796.9</v>
      </c>
      <c r="M15" s="16">
        <v>0</v>
      </c>
      <c r="N15" s="13">
        <f t="shared" si="6"/>
        <v>27.576364702559285</v>
      </c>
      <c r="O15" s="13">
        <f t="shared" si="6"/>
        <v>27.611632986549782</v>
      </c>
      <c r="P15" s="13">
        <f t="shared" si="7"/>
        <v>24.480677275221442</v>
      </c>
      <c r="Q15" s="13"/>
      <c r="R15" s="13">
        <f t="shared" si="4"/>
        <v>27.440824781269573</v>
      </c>
      <c r="S15" s="13">
        <f t="shared" si="4"/>
        <v>27.475918250054871</v>
      </c>
      <c r="T15" s="13">
        <f t="shared" si="4"/>
        <v>24.360481826970812</v>
      </c>
      <c r="U15" s="13"/>
    </row>
    <row r="16" spans="1:21" s="19" customFormat="1" ht="54" customHeight="1" x14ac:dyDescent="0.25">
      <c r="A16" s="5" t="s">
        <v>20</v>
      </c>
      <c r="B16" s="16">
        <v>133096.09999999998</v>
      </c>
      <c r="C16" s="16">
        <v>129137.9</v>
      </c>
      <c r="D16" s="16">
        <v>1304.4000000000001</v>
      </c>
      <c r="E16" s="16">
        <v>2653.8</v>
      </c>
      <c r="F16" s="16">
        <v>0</v>
      </c>
      <c r="G16" s="16">
        <v>0</v>
      </c>
      <c r="H16" s="16">
        <v>0</v>
      </c>
      <c r="I16" s="16"/>
      <c r="J16" s="16">
        <v>0</v>
      </c>
      <c r="K16" s="16">
        <v>0</v>
      </c>
      <c r="L16" s="16">
        <v>0</v>
      </c>
      <c r="M16" s="16">
        <v>0</v>
      </c>
      <c r="N16" s="13">
        <f t="shared" si="6"/>
        <v>0</v>
      </c>
      <c r="O16" s="13">
        <f t="shared" si="6"/>
        <v>0</v>
      </c>
      <c r="P16" s="13">
        <f t="shared" si="7"/>
        <v>0</v>
      </c>
      <c r="Q16" s="13">
        <f t="shared" si="7"/>
        <v>0</v>
      </c>
      <c r="R16" s="13">
        <f t="shared" si="4"/>
        <v>0</v>
      </c>
      <c r="S16" s="13">
        <f t="shared" si="4"/>
        <v>0</v>
      </c>
      <c r="T16" s="13">
        <f t="shared" si="4"/>
        <v>0</v>
      </c>
      <c r="U16" s="13">
        <f t="shared" si="4"/>
        <v>0</v>
      </c>
    </row>
    <row r="17" spans="1:26" s="8" customFormat="1" ht="90" x14ac:dyDescent="0.25">
      <c r="A17" s="5" t="s">
        <v>21</v>
      </c>
      <c r="B17" s="16">
        <v>10167.9</v>
      </c>
      <c r="C17" s="16">
        <v>10060.9</v>
      </c>
      <c r="D17" s="16">
        <v>107</v>
      </c>
      <c r="E17" s="16"/>
      <c r="F17" s="16">
        <v>0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2"/>
      <c r="N17" s="13">
        <f t="shared" si="6"/>
        <v>0</v>
      </c>
      <c r="O17" s="13"/>
      <c r="P17" s="13">
        <f t="shared" si="7"/>
        <v>0</v>
      </c>
      <c r="Q17" s="13"/>
      <c r="R17" s="13">
        <f t="shared" si="4"/>
        <v>0</v>
      </c>
      <c r="S17" s="13"/>
      <c r="T17" s="13">
        <f t="shared" si="4"/>
        <v>0</v>
      </c>
      <c r="U17" s="13"/>
    </row>
    <row r="18" spans="1:26" s="23" customFormat="1" ht="45" x14ac:dyDescent="0.25">
      <c r="A18" s="21" t="s">
        <v>22</v>
      </c>
      <c r="B18" s="4">
        <f t="shared" ref="B18:M18" si="8">B19+B20+B21+B22+B23</f>
        <v>734076.95</v>
      </c>
      <c r="C18" s="22">
        <f t="shared" si="8"/>
        <v>728258</v>
      </c>
      <c r="D18" s="22">
        <f t="shared" si="8"/>
        <v>5818.95</v>
      </c>
      <c r="E18" s="22">
        <f t="shared" si="8"/>
        <v>0</v>
      </c>
      <c r="F18" s="4">
        <f t="shared" si="8"/>
        <v>0</v>
      </c>
      <c r="G18" s="22">
        <f t="shared" si="8"/>
        <v>0</v>
      </c>
      <c r="H18" s="22">
        <f t="shared" si="8"/>
        <v>0</v>
      </c>
      <c r="I18" s="22">
        <f t="shared" si="8"/>
        <v>0</v>
      </c>
      <c r="J18" s="4">
        <f t="shared" si="8"/>
        <v>0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11">
        <f t="shared" si="6"/>
        <v>0</v>
      </c>
      <c r="O18" s="11">
        <f t="shared" si="6"/>
        <v>0</v>
      </c>
      <c r="P18" s="11">
        <f t="shared" si="7"/>
        <v>0</v>
      </c>
      <c r="Q18" s="11"/>
      <c r="R18" s="11">
        <f t="shared" si="4"/>
        <v>0</v>
      </c>
      <c r="S18" s="11">
        <f t="shared" si="4"/>
        <v>0</v>
      </c>
      <c r="T18" s="11">
        <f t="shared" si="4"/>
        <v>0</v>
      </c>
      <c r="U18" s="11"/>
    </row>
    <row r="19" spans="1:26" s="19" customFormat="1" ht="90" x14ac:dyDescent="0.25">
      <c r="A19" s="24" t="s">
        <v>23</v>
      </c>
      <c r="B19" s="18">
        <v>93918.8</v>
      </c>
      <c r="C19" s="18">
        <v>93918.8</v>
      </c>
      <c r="D19" s="18">
        <v>0</v>
      </c>
      <c r="E19" s="18"/>
      <c r="F19" s="18">
        <v>0</v>
      </c>
      <c r="G19" s="18">
        <v>0</v>
      </c>
      <c r="H19" s="18">
        <v>0</v>
      </c>
      <c r="I19" s="18"/>
      <c r="J19" s="18">
        <v>0</v>
      </c>
      <c r="K19" s="18">
        <v>0</v>
      </c>
      <c r="L19" s="18">
        <v>0</v>
      </c>
      <c r="M19" s="18">
        <v>0</v>
      </c>
      <c r="N19" s="13">
        <f t="shared" si="6"/>
        <v>0</v>
      </c>
      <c r="O19" s="13">
        <f t="shared" si="6"/>
        <v>0</v>
      </c>
      <c r="P19" s="13"/>
      <c r="Q19" s="13"/>
      <c r="R19" s="13">
        <f t="shared" si="4"/>
        <v>0</v>
      </c>
      <c r="S19" s="13">
        <f t="shared" si="4"/>
        <v>0</v>
      </c>
      <c r="T19" s="13"/>
      <c r="U19" s="13"/>
    </row>
    <row r="20" spans="1:26" s="19" customFormat="1" ht="57" customHeight="1" x14ac:dyDescent="0.25">
      <c r="A20" s="5" t="s">
        <v>24</v>
      </c>
      <c r="B20" s="16">
        <v>84394.9</v>
      </c>
      <c r="C20" s="16">
        <v>84120.9</v>
      </c>
      <c r="D20" s="16">
        <v>274</v>
      </c>
      <c r="E20" s="16"/>
      <c r="F20" s="16">
        <v>0</v>
      </c>
      <c r="G20" s="16">
        <v>0</v>
      </c>
      <c r="H20" s="16">
        <v>0</v>
      </c>
      <c r="I20" s="16"/>
      <c r="J20" s="16">
        <v>0</v>
      </c>
      <c r="K20" s="16">
        <v>0</v>
      </c>
      <c r="L20" s="16">
        <v>0</v>
      </c>
      <c r="M20" s="16"/>
      <c r="N20" s="9">
        <f t="shared" si="6"/>
        <v>0</v>
      </c>
      <c r="O20" s="9">
        <f t="shared" si="6"/>
        <v>0</v>
      </c>
      <c r="P20" s="9">
        <f t="shared" si="7"/>
        <v>0</v>
      </c>
      <c r="Q20" s="9"/>
      <c r="R20" s="9">
        <f t="shared" si="4"/>
        <v>0</v>
      </c>
      <c r="S20" s="9">
        <f t="shared" si="4"/>
        <v>0</v>
      </c>
      <c r="T20" s="9">
        <f t="shared" si="4"/>
        <v>0</v>
      </c>
      <c r="U20" s="9"/>
    </row>
    <row r="21" spans="1:26" s="19" customFormat="1" ht="60" customHeight="1" x14ac:dyDescent="0.25">
      <c r="A21" s="5" t="s">
        <v>25</v>
      </c>
      <c r="B21" s="16">
        <v>219473.7</v>
      </c>
      <c r="C21" s="16">
        <v>219473.7</v>
      </c>
      <c r="D21" s="16">
        <v>0</v>
      </c>
      <c r="E21" s="16"/>
      <c r="F21" s="16">
        <v>0</v>
      </c>
      <c r="G21" s="16">
        <v>0</v>
      </c>
      <c r="H21" s="16">
        <v>0</v>
      </c>
      <c r="I21" s="16"/>
      <c r="J21" s="16">
        <v>0</v>
      </c>
      <c r="K21" s="16">
        <v>0</v>
      </c>
      <c r="L21" s="16">
        <v>0</v>
      </c>
      <c r="M21" s="16"/>
      <c r="N21" s="13">
        <f t="shared" si="6"/>
        <v>0</v>
      </c>
      <c r="O21" s="13">
        <f t="shared" si="6"/>
        <v>0</v>
      </c>
      <c r="P21" s="13"/>
      <c r="Q21" s="13"/>
      <c r="R21" s="13">
        <f t="shared" si="4"/>
        <v>0</v>
      </c>
      <c r="S21" s="13">
        <f t="shared" si="4"/>
        <v>0</v>
      </c>
      <c r="T21" s="13"/>
      <c r="U21" s="13"/>
    </row>
    <row r="22" spans="1:26" s="19" customFormat="1" ht="99" customHeight="1" x14ac:dyDescent="0.25">
      <c r="A22" s="5" t="s">
        <v>26</v>
      </c>
      <c r="B22" s="16">
        <v>44049.1</v>
      </c>
      <c r="C22" s="16">
        <v>41846.6</v>
      </c>
      <c r="D22" s="16">
        <v>2202.5</v>
      </c>
      <c r="E22" s="16"/>
      <c r="F22" s="16">
        <v>0</v>
      </c>
      <c r="G22" s="16">
        <v>0</v>
      </c>
      <c r="H22" s="16">
        <v>0</v>
      </c>
      <c r="I22" s="16"/>
      <c r="J22" s="16">
        <v>0</v>
      </c>
      <c r="K22" s="16">
        <v>0</v>
      </c>
      <c r="L22" s="16">
        <v>0</v>
      </c>
      <c r="M22" s="16"/>
      <c r="N22" s="13">
        <f t="shared" si="6"/>
        <v>0</v>
      </c>
      <c r="O22" s="13">
        <f t="shared" si="6"/>
        <v>0</v>
      </c>
      <c r="P22" s="13">
        <f t="shared" si="7"/>
        <v>0</v>
      </c>
      <c r="Q22" s="13"/>
      <c r="R22" s="13">
        <f t="shared" si="4"/>
        <v>0</v>
      </c>
      <c r="S22" s="13">
        <f t="shared" si="4"/>
        <v>0</v>
      </c>
      <c r="T22" s="13">
        <f t="shared" si="4"/>
        <v>0</v>
      </c>
      <c r="U22" s="13"/>
    </row>
    <row r="23" spans="1:26" s="8" customFormat="1" ht="135" x14ac:dyDescent="0.25">
      <c r="A23" s="5" t="s">
        <v>27</v>
      </c>
      <c r="B23" s="16">
        <v>292240.45</v>
      </c>
      <c r="C23" s="16">
        <v>288898</v>
      </c>
      <c r="D23" s="16">
        <v>3342.45</v>
      </c>
      <c r="E23" s="16"/>
      <c r="F23" s="16">
        <v>0</v>
      </c>
      <c r="G23" s="16">
        <v>0</v>
      </c>
      <c r="H23" s="16">
        <v>0</v>
      </c>
      <c r="I23" s="12"/>
      <c r="J23" s="12">
        <v>0</v>
      </c>
      <c r="K23" s="12">
        <v>0</v>
      </c>
      <c r="L23" s="12">
        <v>0</v>
      </c>
      <c r="M23" s="12"/>
      <c r="N23" s="13">
        <f t="shared" si="6"/>
        <v>0</v>
      </c>
      <c r="O23" s="13">
        <f t="shared" si="6"/>
        <v>0</v>
      </c>
      <c r="P23" s="13">
        <f t="shared" si="7"/>
        <v>0</v>
      </c>
      <c r="Q23" s="13"/>
      <c r="R23" s="13">
        <f t="shared" si="4"/>
        <v>0</v>
      </c>
      <c r="S23" s="13">
        <f t="shared" si="4"/>
        <v>0</v>
      </c>
      <c r="T23" s="13">
        <f t="shared" si="4"/>
        <v>0</v>
      </c>
      <c r="U23" s="13"/>
    </row>
    <row r="24" spans="1:26" s="8" customFormat="1" ht="45" x14ac:dyDescent="0.25">
      <c r="A24" s="20" t="s">
        <v>28</v>
      </c>
      <c r="B24" s="10">
        <f>B25</f>
        <v>161783.30000000002</v>
      </c>
      <c r="C24" s="10">
        <f t="shared" ref="C24:M24" si="9">C25</f>
        <v>153318.29999999999</v>
      </c>
      <c r="D24" s="10">
        <f t="shared" si="9"/>
        <v>8340</v>
      </c>
      <c r="E24" s="10">
        <f t="shared" si="9"/>
        <v>125</v>
      </c>
      <c r="F24" s="10">
        <f t="shared" si="9"/>
        <v>57194</v>
      </c>
      <c r="G24" s="10">
        <f t="shared" si="9"/>
        <v>54037.3</v>
      </c>
      <c r="H24" s="10">
        <f t="shared" si="9"/>
        <v>3114.3999999999996</v>
      </c>
      <c r="I24" s="10">
        <f t="shared" si="9"/>
        <v>42.3</v>
      </c>
      <c r="J24" s="10">
        <f t="shared" si="9"/>
        <v>42.3</v>
      </c>
      <c r="K24" s="10">
        <f t="shared" si="9"/>
        <v>0</v>
      </c>
      <c r="L24" s="10">
        <f t="shared" si="9"/>
        <v>0</v>
      </c>
      <c r="M24" s="10">
        <f t="shared" si="9"/>
        <v>42.3</v>
      </c>
      <c r="N24" s="11">
        <f t="shared" si="6"/>
        <v>35.352227331251115</v>
      </c>
      <c r="O24" s="11">
        <f t="shared" si="6"/>
        <v>35.245172950652339</v>
      </c>
      <c r="P24" s="11">
        <f t="shared" si="7"/>
        <v>37.342925659472421</v>
      </c>
      <c r="Q24" s="11"/>
      <c r="R24" s="11">
        <f t="shared" si="4"/>
        <v>2.6146085535404453E-2</v>
      </c>
      <c r="S24" s="11">
        <f t="shared" si="4"/>
        <v>0</v>
      </c>
      <c r="T24" s="11">
        <f t="shared" si="4"/>
        <v>0</v>
      </c>
      <c r="U24" s="11"/>
    </row>
    <row r="25" spans="1:26" s="8" customFormat="1" ht="45" x14ac:dyDescent="0.25">
      <c r="A25" s="24" t="s">
        <v>29</v>
      </c>
      <c r="B25" s="18">
        <v>161783.30000000002</v>
      </c>
      <c r="C25" s="18">
        <v>153318.29999999999</v>
      </c>
      <c r="D25" s="18">
        <v>8340</v>
      </c>
      <c r="E25" s="18">
        <v>125</v>
      </c>
      <c r="F25" s="18">
        <v>57194</v>
      </c>
      <c r="G25" s="18">
        <v>54037.3</v>
      </c>
      <c r="H25" s="18">
        <v>3114.3999999999996</v>
      </c>
      <c r="I25" s="18">
        <v>42.3</v>
      </c>
      <c r="J25" s="18">
        <v>42.3</v>
      </c>
      <c r="K25" s="18">
        <v>0</v>
      </c>
      <c r="L25" s="18">
        <v>0</v>
      </c>
      <c r="M25" s="18">
        <v>42.3</v>
      </c>
      <c r="N25" s="13">
        <f t="shared" si="6"/>
        <v>35.352227331251115</v>
      </c>
      <c r="O25" s="13">
        <f t="shared" si="6"/>
        <v>35.245172950652339</v>
      </c>
      <c r="P25" s="13">
        <f t="shared" si="7"/>
        <v>37.342925659472421</v>
      </c>
      <c r="Q25" s="13"/>
      <c r="R25" s="13">
        <f t="shared" si="4"/>
        <v>2.6146085535404453E-2</v>
      </c>
      <c r="S25" s="13">
        <f t="shared" si="4"/>
        <v>0</v>
      </c>
      <c r="T25" s="13">
        <f t="shared" si="4"/>
        <v>0</v>
      </c>
      <c r="U25" s="13"/>
    </row>
    <row r="26" spans="1:26" s="8" customFormat="1" ht="90" x14ac:dyDescent="0.25">
      <c r="A26" s="3" t="s">
        <v>30</v>
      </c>
      <c r="B26" s="10">
        <f>B27+B28+B29+B30</f>
        <v>120017.8</v>
      </c>
      <c r="C26" s="10">
        <f>C27+C28+C29+C30</f>
        <v>115983.9</v>
      </c>
      <c r="D26" s="10">
        <f>D27+D28+D29+D30</f>
        <v>4033.8999999999996</v>
      </c>
      <c r="E26" s="10">
        <v>0</v>
      </c>
      <c r="F26" s="10">
        <f>F27+F28+F29+F30</f>
        <v>46127.4</v>
      </c>
      <c r="G26" s="10">
        <f>G27+G28+G29+G30</f>
        <v>45666.1</v>
      </c>
      <c r="H26" s="10">
        <f>H27+H28+H29+H30</f>
        <v>461.3</v>
      </c>
      <c r="I26" s="10">
        <v>0</v>
      </c>
      <c r="J26" s="10">
        <f>J27+J28+J29+J30</f>
        <v>46127.4</v>
      </c>
      <c r="K26" s="10">
        <f>K27+K28+K29+K30</f>
        <v>45666.1</v>
      </c>
      <c r="L26" s="10">
        <f>L27+L28+L29+L30</f>
        <v>461.3</v>
      </c>
      <c r="M26" s="10"/>
      <c r="N26" s="11">
        <f t="shared" si="6"/>
        <v>38.433798986483666</v>
      </c>
      <c r="O26" s="11">
        <f t="shared" si="6"/>
        <v>39.372792258235847</v>
      </c>
      <c r="P26" s="11">
        <f t="shared" si="7"/>
        <v>11.435583430427132</v>
      </c>
      <c r="Q26" s="11"/>
      <c r="R26" s="11">
        <f t="shared" ref="R26:T42" si="10">J26/B26*100</f>
        <v>38.433798986483666</v>
      </c>
      <c r="S26" s="11">
        <f t="shared" si="10"/>
        <v>39.372792258235847</v>
      </c>
      <c r="T26" s="11">
        <f t="shared" si="10"/>
        <v>11.435583430427132</v>
      </c>
      <c r="U26" s="11"/>
      <c r="X26" s="25"/>
      <c r="Y26" s="25"/>
      <c r="Z26" s="25"/>
    </row>
    <row r="27" spans="1:26" s="14" customFormat="1" ht="135" x14ac:dyDescent="0.25">
      <c r="A27" s="26" t="s">
        <v>31</v>
      </c>
      <c r="B27" s="12">
        <v>6656.9</v>
      </c>
      <c r="C27" s="12">
        <v>4100</v>
      </c>
      <c r="D27" s="12">
        <v>2556.9</v>
      </c>
      <c r="E27" s="12"/>
      <c r="F27" s="12">
        <v>0</v>
      </c>
      <c r="G27" s="12">
        <v>0</v>
      </c>
      <c r="H27" s="12">
        <v>0</v>
      </c>
      <c r="I27" s="12"/>
      <c r="J27" s="12">
        <v>0</v>
      </c>
      <c r="K27" s="12">
        <v>0</v>
      </c>
      <c r="L27" s="12">
        <v>0</v>
      </c>
      <c r="M27" s="12"/>
      <c r="N27" s="13">
        <f t="shared" si="6"/>
        <v>0</v>
      </c>
      <c r="O27" s="13">
        <f t="shared" si="6"/>
        <v>0</v>
      </c>
      <c r="P27" s="13">
        <f t="shared" si="7"/>
        <v>0</v>
      </c>
      <c r="Q27" s="13"/>
      <c r="R27" s="13">
        <f t="shared" si="10"/>
        <v>0</v>
      </c>
      <c r="S27" s="13">
        <f t="shared" si="10"/>
        <v>0</v>
      </c>
      <c r="T27" s="13">
        <f t="shared" si="10"/>
        <v>0</v>
      </c>
      <c r="U27" s="13"/>
    </row>
    <row r="28" spans="1:26" s="19" customFormat="1" ht="90" x14ac:dyDescent="0.25">
      <c r="A28" s="24" t="s">
        <v>32</v>
      </c>
      <c r="B28" s="18">
        <v>46474.2</v>
      </c>
      <c r="C28" s="18">
        <v>45666.1</v>
      </c>
      <c r="D28" s="18">
        <v>808.1</v>
      </c>
      <c r="E28" s="18"/>
      <c r="F28" s="18">
        <v>46127.4</v>
      </c>
      <c r="G28" s="18">
        <v>45666.1</v>
      </c>
      <c r="H28" s="18">
        <v>461.3</v>
      </c>
      <c r="I28" s="18"/>
      <c r="J28" s="18">
        <v>46127.4</v>
      </c>
      <c r="K28" s="18">
        <v>45666.1</v>
      </c>
      <c r="L28" s="18">
        <v>461.3</v>
      </c>
      <c r="M28" s="18"/>
      <c r="N28" s="13">
        <f t="shared" si="6"/>
        <v>99.253779516376838</v>
      </c>
      <c r="O28" s="13">
        <f t="shared" si="6"/>
        <v>100</v>
      </c>
      <c r="P28" s="13">
        <f t="shared" si="7"/>
        <v>57.084519242667987</v>
      </c>
      <c r="Q28" s="13"/>
      <c r="R28" s="13">
        <f t="shared" si="10"/>
        <v>99.253779516376838</v>
      </c>
      <c r="S28" s="13">
        <f t="shared" si="10"/>
        <v>100</v>
      </c>
      <c r="T28" s="13">
        <f t="shared" si="10"/>
        <v>57.084519242667987</v>
      </c>
      <c r="U28" s="13"/>
    </row>
    <row r="29" spans="1:26" s="19" customFormat="1" ht="90" x14ac:dyDescent="0.25">
      <c r="A29" s="5" t="s">
        <v>33</v>
      </c>
      <c r="B29" s="16">
        <v>62915.6</v>
      </c>
      <c r="C29" s="16">
        <v>62286.400000000001</v>
      </c>
      <c r="D29" s="16">
        <v>629.20000000000005</v>
      </c>
      <c r="E29" s="16"/>
      <c r="F29" s="16">
        <v>0</v>
      </c>
      <c r="G29" s="16">
        <v>0</v>
      </c>
      <c r="H29" s="16">
        <v>0</v>
      </c>
      <c r="I29" s="16"/>
      <c r="J29" s="16">
        <v>0</v>
      </c>
      <c r="K29" s="16">
        <v>0</v>
      </c>
      <c r="L29" s="16">
        <v>0</v>
      </c>
      <c r="M29" s="16"/>
      <c r="N29" s="13">
        <f t="shared" si="6"/>
        <v>0</v>
      </c>
      <c r="O29" s="13">
        <f t="shared" si="6"/>
        <v>0</v>
      </c>
      <c r="P29" s="13">
        <f t="shared" si="7"/>
        <v>0</v>
      </c>
      <c r="Q29" s="13"/>
      <c r="R29" s="13">
        <f t="shared" si="10"/>
        <v>0</v>
      </c>
      <c r="S29" s="13">
        <f t="shared" si="10"/>
        <v>0</v>
      </c>
      <c r="T29" s="13">
        <f t="shared" si="10"/>
        <v>0</v>
      </c>
      <c r="U29" s="13"/>
    </row>
    <row r="30" spans="1:26" s="19" customFormat="1" ht="63" customHeight="1" x14ac:dyDescent="0.25">
      <c r="A30" s="17" t="s">
        <v>34</v>
      </c>
      <c r="B30" s="18">
        <v>3971.1</v>
      </c>
      <c r="C30" s="18">
        <v>3931.4</v>
      </c>
      <c r="D30" s="18">
        <v>39.700000000000003</v>
      </c>
      <c r="E30" s="18"/>
      <c r="F30" s="18">
        <v>0</v>
      </c>
      <c r="G30" s="18">
        <v>0</v>
      </c>
      <c r="H30" s="18">
        <v>0</v>
      </c>
      <c r="I30" s="18"/>
      <c r="J30" s="18">
        <v>0</v>
      </c>
      <c r="K30" s="18">
        <v>0</v>
      </c>
      <c r="L30" s="18">
        <v>0</v>
      </c>
      <c r="M30" s="18"/>
      <c r="N30" s="13">
        <f t="shared" si="6"/>
        <v>0</v>
      </c>
      <c r="O30" s="13">
        <f t="shared" si="6"/>
        <v>0</v>
      </c>
      <c r="P30" s="13">
        <f t="shared" si="7"/>
        <v>0</v>
      </c>
      <c r="Q30" s="13"/>
      <c r="R30" s="13">
        <f t="shared" si="10"/>
        <v>0</v>
      </c>
      <c r="S30" s="13">
        <f t="shared" si="10"/>
        <v>0</v>
      </c>
      <c r="T30" s="13">
        <f t="shared" si="10"/>
        <v>0</v>
      </c>
      <c r="U30" s="13"/>
    </row>
    <row r="31" spans="1:26" s="8" customFormat="1" ht="45" x14ac:dyDescent="0.25">
      <c r="A31" s="20" t="s">
        <v>35</v>
      </c>
      <c r="B31" s="4">
        <f>C31+D31</f>
        <v>605660.30000000005</v>
      </c>
      <c r="C31" s="4">
        <f>C32+C33+C34</f>
        <v>574763.30000000005</v>
      </c>
      <c r="D31" s="4">
        <f>D32+D33+D34</f>
        <v>30897</v>
      </c>
      <c r="E31" s="4">
        <v>0</v>
      </c>
      <c r="F31" s="4">
        <f>G31+H31</f>
        <v>16416.8</v>
      </c>
      <c r="G31" s="4">
        <f>G32+G33+G34</f>
        <v>15000</v>
      </c>
      <c r="H31" s="4">
        <f>H32+H33+H34</f>
        <v>1416.8</v>
      </c>
      <c r="I31" s="4">
        <v>0</v>
      </c>
      <c r="J31" s="4">
        <f>K31+L31</f>
        <v>16416.8</v>
      </c>
      <c r="K31" s="4">
        <f>K32+K33+K34</f>
        <v>15000</v>
      </c>
      <c r="L31" s="4">
        <f>L32+L33+L34</f>
        <v>1416.8</v>
      </c>
      <c r="M31" s="4"/>
      <c r="N31" s="11">
        <f t="shared" si="6"/>
        <v>2.7105623399783672</v>
      </c>
      <c r="O31" s="11">
        <f t="shared" si="6"/>
        <v>2.6097699696553347</v>
      </c>
      <c r="P31" s="11">
        <f t="shared" si="7"/>
        <v>4.5855584684597206</v>
      </c>
      <c r="Q31" s="11"/>
      <c r="R31" s="11">
        <f t="shared" si="10"/>
        <v>2.7105623399783672</v>
      </c>
      <c r="S31" s="11">
        <f t="shared" si="10"/>
        <v>2.6097699696553347</v>
      </c>
      <c r="T31" s="11">
        <f t="shared" si="10"/>
        <v>4.5855584684597206</v>
      </c>
      <c r="U31" s="11"/>
    </row>
    <row r="32" spans="1:26" s="8" customFormat="1" ht="45" x14ac:dyDescent="0.25">
      <c r="A32" s="17" t="s">
        <v>36</v>
      </c>
      <c r="B32" s="6">
        <v>384431.99999999994</v>
      </c>
      <c r="C32" s="6">
        <v>356960.8</v>
      </c>
      <c r="D32" s="6">
        <v>27471.200000000001</v>
      </c>
      <c r="E32" s="6"/>
      <c r="F32" s="6">
        <v>16416.8</v>
      </c>
      <c r="G32" s="6">
        <v>15000</v>
      </c>
      <c r="H32" s="6">
        <v>1416.8</v>
      </c>
      <c r="I32" s="6"/>
      <c r="J32" s="6">
        <v>16416.8</v>
      </c>
      <c r="K32" s="6">
        <v>15000</v>
      </c>
      <c r="L32" s="6">
        <v>1416.8</v>
      </c>
      <c r="M32" s="6">
        <v>0</v>
      </c>
      <c r="N32" s="13">
        <f t="shared" si="6"/>
        <v>4.2704041286885586</v>
      </c>
      <c r="O32" s="13">
        <f t="shared" si="6"/>
        <v>4.202142083948714</v>
      </c>
      <c r="P32" s="13">
        <f t="shared" si="7"/>
        <v>5.1574012056262557</v>
      </c>
      <c r="Q32" s="13"/>
      <c r="R32" s="13">
        <f t="shared" si="10"/>
        <v>4.2704041286885586</v>
      </c>
      <c r="S32" s="13">
        <f t="shared" si="10"/>
        <v>4.202142083948714</v>
      </c>
      <c r="T32" s="13">
        <f t="shared" si="10"/>
        <v>5.1574012056262557</v>
      </c>
      <c r="U32" s="13"/>
    </row>
    <row r="33" spans="1:21" s="19" customFormat="1" ht="45" x14ac:dyDescent="0.25">
      <c r="A33" s="17" t="s">
        <v>37</v>
      </c>
      <c r="B33" s="18">
        <v>47271.899999999994</v>
      </c>
      <c r="C33" s="18">
        <v>45585.7</v>
      </c>
      <c r="D33" s="18">
        <v>1686.2</v>
      </c>
      <c r="E33" s="18"/>
      <c r="F33" s="18">
        <v>0</v>
      </c>
      <c r="G33" s="18">
        <v>0</v>
      </c>
      <c r="H33" s="18">
        <v>0</v>
      </c>
      <c r="I33" s="18"/>
      <c r="J33" s="18">
        <v>0</v>
      </c>
      <c r="K33" s="18">
        <v>0</v>
      </c>
      <c r="L33" s="18">
        <v>0</v>
      </c>
      <c r="M33" s="18"/>
      <c r="N33" s="13">
        <f t="shared" ref="N33:Q43" si="11">F33/B33*100</f>
        <v>0</v>
      </c>
      <c r="O33" s="13">
        <f t="shared" si="11"/>
        <v>0</v>
      </c>
      <c r="P33" s="13">
        <f t="shared" si="11"/>
        <v>0</v>
      </c>
      <c r="Q33" s="13"/>
      <c r="R33" s="13">
        <f t="shared" si="10"/>
        <v>0</v>
      </c>
      <c r="S33" s="13">
        <f t="shared" si="10"/>
        <v>0</v>
      </c>
      <c r="T33" s="13">
        <f t="shared" si="10"/>
        <v>0</v>
      </c>
      <c r="U33" s="13"/>
    </row>
    <row r="34" spans="1:21" s="19" customFormat="1" ht="60" customHeight="1" x14ac:dyDescent="0.25">
      <c r="A34" s="17" t="s">
        <v>38</v>
      </c>
      <c r="B34" s="18">
        <v>173956.4</v>
      </c>
      <c r="C34" s="18">
        <v>172216.8</v>
      </c>
      <c r="D34" s="18">
        <v>1739.6</v>
      </c>
      <c r="E34" s="18"/>
      <c r="F34" s="18">
        <v>0</v>
      </c>
      <c r="G34" s="18">
        <v>0</v>
      </c>
      <c r="H34" s="18">
        <v>0</v>
      </c>
      <c r="I34" s="18"/>
      <c r="J34" s="18">
        <v>0</v>
      </c>
      <c r="K34" s="18">
        <v>0</v>
      </c>
      <c r="L34" s="18">
        <v>0</v>
      </c>
      <c r="M34" s="18"/>
      <c r="N34" s="13">
        <f t="shared" si="11"/>
        <v>0</v>
      </c>
      <c r="O34" s="13">
        <f t="shared" si="11"/>
        <v>0</v>
      </c>
      <c r="P34" s="13">
        <f t="shared" si="11"/>
        <v>0</v>
      </c>
      <c r="Q34" s="13"/>
      <c r="R34" s="13">
        <f t="shared" si="10"/>
        <v>0</v>
      </c>
      <c r="S34" s="13">
        <f t="shared" si="10"/>
        <v>0</v>
      </c>
      <c r="T34" s="13">
        <f t="shared" si="10"/>
        <v>0</v>
      </c>
      <c r="U34" s="13"/>
    </row>
    <row r="35" spans="1:21" s="2" customFormat="1" ht="45" x14ac:dyDescent="0.25">
      <c r="A35" s="3" t="s">
        <v>39</v>
      </c>
      <c r="B35" s="10">
        <f>SUM(B38,B36,B37,B39,B40)</f>
        <v>436515.29999999993</v>
      </c>
      <c r="C35" s="10">
        <f>C36+C37+C38+C39</f>
        <v>411764.39999999997</v>
      </c>
      <c r="D35" s="10">
        <f>D36+D37+D38+D39</f>
        <v>21123.9</v>
      </c>
      <c r="E35" s="10">
        <f t="shared" ref="E35:M35" si="12">SUM(E36,E37,E38,E39,E40)</f>
        <v>3627</v>
      </c>
      <c r="F35" s="10">
        <f t="shared" si="12"/>
        <v>121756.40000000001</v>
      </c>
      <c r="G35" s="10">
        <f t="shared" si="12"/>
        <v>114619.6</v>
      </c>
      <c r="H35" s="10">
        <f t="shared" si="12"/>
        <v>4736.8</v>
      </c>
      <c r="I35" s="10">
        <f t="shared" si="12"/>
        <v>2400</v>
      </c>
      <c r="J35" s="10">
        <f t="shared" si="12"/>
        <v>119356.40000000001</v>
      </c>
      <c r="K35" s="10">
        <f t="shared" si="12"/>
        <v>114619.6</v>
      </c>
      <c r="L35" s="10">
        <f t="shared" si="12"/>
        <v>4736.8</v>
      </c>
      <c r="M35" s="10">
        <f t="shared" si="12"/>
        <v>0</v>
      </c>
      <c r="N35" s="11">
        <f t="shared" si="11"/>
        <v>27.89281383722404</v>
      </c>
      <c r="O35" s="11">
        <f t="shared" si="11"/>
        <v>27.836209249755445</v>
      </c>
      <c r="P35" s="11">
        <f t="shared" si="11"/>
        <v>22.423889527975422</v>
      </c>
      <c r="Q35" s="11"/>
      <c r="R35" s="11">
        <f t="shared" si="10"/>
        <v>27.343004930182289</v>
      </c>
      <c r="S35" s="11">
        <f t="shared" si="10"/>
        <v>27.836209249755445</v>
      </c>
      <c r="T35" s="11">
        <f t="shared" si="10"/>
        <v>22.423889527975422</v>
      </c>
      <c r="U35" s="11"/>
    </row>
    <row r="36" spans="1:21" s="8" customFormat="1" ht="45" x14ac:dyDescent="0.25">
      <c r="A36" s="5" t="s">
        <v>40</v>
      </c>
      <c r="B36" s="18">
        <v>299999.59999999998</v>
      </c>
      <c r="C36" s="18">
        <v>284999.59999999998</v>
      </c>
      <c r="D36" s="18">
        <v>15000</v>
      </c>
      <c r="E36" s="18"/>
      <c r="F36" s="18">
        <v>94736.8</v>
      </c>
      <c r="G36" s="18">
        <v>90000</v>
      </c>
      <c r="H36" s="18">
        <v>4736.8</v>
      </c>
      <c r="I36" s="18"/>
      <c r="J36" s="18">
        <v>94736.8</v>
      </c>
      <c r="K36" s="18">
        <v>90000</v>
      </c>
      <c r="L36" s="18">
        <v>4736.8</v>
      </c>
      <c r="M36" s="18"/>
      <c r="N36" s="13">
        <f t="shared" si="11"/>
        <v>31.578975438633922</v>
      </c>
      <c r="O36" s="13">
        <f t="shared" si="11"/>
        <v>31.578991689812902</v>
      </c>
      <c r="P36" s="13">
        <f t="shared" si="11"/>
        <v>31.578666666666667</v>
      </c>
      <c r="Q36" s="13"/>
      <c r="R36" s="13">
        <f t="shared" si="10"/>
        <v>31.578975438633922</v>
      </c>
      <c r="S36" s="13">
        <f t="shared" si="10"/>
        <v>31.578991689812902</v>
      </c>
      <c r="T36" s="13">
        <f t="shared" si="10"/>
        <v>31.578666666666667</v>
      </c>
      <c r="U36" s="13"/>
    </row>
    <row r="37" spans="1:21" s="19" customFormat="1" ht="90" x14ac:dyDescent="0.25">
      <c r="A37" s="5" t="s">
        <v>41</v>
      </c>
      <c r="B37" s="16">
        <v>5096.5</v>
      </c>
      <c r="C37" s="16">
        <v>0</v>
      </c>
      <c r="D37" s="16">
        <v>5096.5</v>
      </c>
      <c r="E37" s="16"/>
      <c r="F37" s="16">
        <v>0</v>
      </c>
      <c r="G37" s="16">
        <v>0</v>
      </c>
      <c r="H37" s="16">
        <v>0</v>
      </c>
      <c r="I37" s="16"/>
      <c r="J37" s="16">
        <v>0</v>
      </c>
      <c r="K37" s="16">
        <v>0</v>
      </c>
      <c r="L37" s="16">
        <v>0</v>
      </c>
      <c r="M37" s="16"/>
      <c r="N37" s="13">
        <f t="shared" si="11"/>
        <v>0</v>
      </c>
      <c r="O37" s="13"/>
      <c r="P37" s="13">
        <f t="shared" si="11"/>
        <v>0</v>
      </c>
      <c r="Q37" s="13"/>
      <c r="R37" s="13">
        <f t="shared" si="10"/>
        <v>0</v>
      </c>
      <c r="S37" s="13"/>
      <c r="T37" s="13">
        <f t="shared" si="10"/>
        <v>0</v>
      </c>
      <c r="U37" s="13"/>
    </row>
    <row r="38" spans="1:21" s="19" customFormat="1" ht="45" x14ac:dyDescent="0.25">
      <c r="A38" s="5" t="s">
        <v>42</v>
      </c>
      <c r="B38" s="16">
        <v>102736.09999999999</v>
      </c>
      <c r="C38" s="16">
        <v>101708.7</v>
      </c>
      <c r="D38" s="16">
        <v>1027.4000000000001</v>
      </c>
      <c r="E38" s="16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3">
        <f t="shared" si="11"/>
        <v>0</v>
      </c>
      <c r="O38" s="13">
        <f t="shared" si="11"/>
        <v>0</v>
      </c>
      <c r="P38" s="13">
        <f t="shared" si="11"/>
        <v>0</v>
      </c>
      <c r="Q38" s="13"/>
      <c r="R38" s="13">
        <f t="shared" si="10"/>
        <v>0</v>
      </c>
      <c r="S38" s="13">
        <f t="shared" si="10"/>
        <v>0</v>
      </c>
      <c r="T38" s="13">
        <f t="shared" si="10"/>
        <v>0</v>
      </c>
      <c r="U38" s="13"/>
    </row>
    <row r="39" spans="1:21" s="27" customFormat="1" ht="45" x14ac:dyDescent="0.25">
      <c r="A39" s="24" t="s">
        <v>43</v>
      </c>
      <c r="B39" s="18">
        <v>25056.100000000002</v>
      </c>
      <c r="C39" s="18">
        <v>25056.100000000002</v>
      </c>
      <c r="D39" s="18">
        <v>0</v>
      </c>
      <c r="E39" s="18"/>
      <c r="F39" s="18">
        <v>24619.600000000002</v>
      </c>
      <c r="G39" s="18">
        <v>24619.600000000002</v>
      </c>
      <c r="H39" s="18">
        <v>0</v>
      </c>
      <c r="I39" s="18"/>
      <c r="J39" s="18">
        <v>24619.600000000002</v>
      </c>
      <c r="K39" s="18">
        <v>24619.600000000002</v>
      </c>
      <c r="L39" s="18">
        <v>0</v>
      </c>
      <c r="M39" s="18"/>
      <c r="N39" s="13">
        <f t="shared" si="11"/>
        <v>98.257909251639319</v>
      </c>
      <c r="O39" s="13">
        <f t="shared" si="11"/>
        <v>98.257909251639319</v>
      </c>
      <c r="P39" s="13"/>
      <c r="Q39" s="13"/>
      <c r="R39" s="13">
        <f t="shared" si="10"/>
        <v>98.257909251639319</v>
      </c>
      <c r="S39" s="13">
        <f t="shared" si="10"/>
        <v>98.257909251639319</v>
      </c>
      <c r="T39" s="13"/>
      <c r="U39" s="13"/>
    </row>
    <row r="40" spans="1:21" s="29" customFormat="1" ht="45.75" x14ac:dyDescent="0.25">
      <c r="A40" s="24" t="s">
        <v>44</v>
      </c>
      <c r="B40" s="18">
        <v>3627</v>
      </c>
      <c r="C40" s="18">
        <v>0</v>
      </c>
      <c r="D40" s="18">
        <v>0</v>
      </c>
      <c r="E40" s="18">
        <v>3627</v>
      </c>
      <c r="F40" s="18">
        <v>2400</v>
      </c>
      <c r="G40" s="18">
        <v>0</v>
      </c>
      <c r="H40" s="18">
        <v>0</v>
      </c>
      <c r="I40" s="18">
        <v>2400</v>
      </c>
      <c r="J40" s="18">
        <v>0</v>
      </c>
      <c r="K40" s="18">
        <v>0</v>
      </c>
      <c r="L40" s="18">
        <v>0</v>
      </c>
      <c r="M40" s="18">
        <v>0</v>
      </c>
      <c r="N40" s="15">
        <f>F40/B40*100</f>
        <v>66.170388751033911</v>
      </c>
      <c r="O40" s="15"/>
      <c r="P40" s="15"/>
      <c r="Q40" s="15">
        <f t="shared" ref="Q40" si="13">I40/E40*100</f>
        <v>66.170388751033911</v>
      </c>
      <c r="R40" s="13"/>
      <c r="S40" s="13"/>
      <c r="T40" s="13"/>
      <c r="U40" s="13"/>
    </row>
    <row r="41" spans="1:21" s="32" customFormat="1" ht="45" x14ac:dyDescent="0.25">
      <c r="A41" s="30" t="s">
        <v>45</v>
      </c>
      <c r="B41" s="4">
        <f>B42</f>
        <v>1889</v>
      </c>
      <c r="C41" s="4">
        <f>C42</f>
        <v>1870.1</v>
      </c>
      <c r="D41" s="4">
        <f>D42</f>
        <v>18.899999999999999</v>
      </c>
      <c r="E41" s="4">
        <f>E42</f>
        <v>0</v>
      </c>
      <c r="F41" s="10">
        <v>0</v>
      </c>
      <c r="G41" s="31">
        <v>0</v>
      </c>
      <c r="H41" s="11">
        <v>0</v>
      </c>
      <c r="I41" s="11">
        <v>0</v>
      </c>
      <c r="J41" s="10">
        <f>K41+L41</f>
        <v>0</v>
      </c>
      <c r="K41" s="31"/>
      <c r="L41" s="11"/>
      <c r="M41" s="11"/>
      <c r="N41" s="11">
        <f t="shared" si="11"/>
        <v>0</v>
      </c>
      <c r="O41" s="11">
        <f t="shared" si="11"/>
        <v>0</v>
      </c>
      <c r="P41" s="11">
        <f t="shared" si="11"/>
        <v>0</v>
      </c>
      <c r="Q41" s="11"/>
      <c r="R41" s="11">
        <f t="shared" si="10"/>
        <v>0</v>
      </c>
      <c r="S41" s="11">
        <f t="shared" si="10"/>
        <v>0</v>
      </c>
      <c r="T41" s="11">
        <f t="shared" si="10"/>
        <v>0</v>
      </c>
      <c r="U41" s="11"/>
    </row>
    <row r="42" spans="1:21" s="27" customFormat="1" ht="45" x14ac:dyDescent="0.25">
      <c r="A42" s="33" t="s">
        <v>46</v>
      </c>
      <c r="B42" s="13">
        <v>1889</v>
      </c>
      <c r="C42" s="13">
        <v>1870.1</v>
      </c>
      <c r="D42" s="13">
        <v>18.899999999999999</v>
      </c>
      <c r="E42" s="13"/>
      <c r="F42" s="16">
        <v>0</v>
      </c>
      <c r="G42" s="34">
        <v>0</v>
      </c>
      <c r="H42" s="13">
        <v>0</v>
      </c>
      <c r="I42" s="13"/>
      <c r="J42" s="16">
        <v>0</v>
      </c>
      <c r="K42" s="34">
        <v>0</v>
      </c>
      <c r="L42" s="13">
        <v>0</v>
      </c>
      <c r="M42" s="13"/>
      <c r="N42" s="13">
        <f t="shared" si="11"/>
        <v>0</v>
      </c>
      <c r="O42" s="13">
        <f t="shared" si="11"/>
        <v>0</v>
      </c>
      <c r="P42" s="13">
        <f t="shared" si="11"/>
        <v>0</v>
      </c>
      <c r="Q42" s="13"/>
      <c r="R42" s="13">
        <f t="shared" si="10"/>
        <v>0</v>
      </c>
      <c r="S42" s="13">
        <f t="shared" si="10"/>
        <v>0</v>
      </c>
      <c r="T42" s="13">
        <f t="shared" si="10"/>
        <v>0</v>
      </c>
      <c r="U42" s="13"/>
    </row>
    <row r="43" spans="1:21" ht="45" x14ac:dyDescent="0.25">
      <c r="A43" s="35" t="s">
        <v>47</v>
      </c>
      <c r="B43" s="10">
        <f t="shared" ref="B43:M43" si="14">SUM(B7,B9,B14,B18,B24,B26,B31,B35,B41)</f>
        <v>5885605.2499999991</v>
      </c>
      <c r="C43" s="10">
        <f t="shared" si="14"/>
        <v>5278919</v>
      </c>
      <c r="D43" s="10">
        <f t="shared" si="14"/>
        <v>596191.25</v>
      </c>
      <c r="E43" s="10">
        <f t="shared" si="14"/>
        <v>10495</v>
      </c>
      <c r="F43" s="10">
        <f t="shared" si="14"/>
        <v>1295094.7999999998</v>
      </c>
      <c r="G43" s="10">
        <f t="shared" si="14"/>
        <v>1086880.1000000001</v>
      </c>
      <c r="H43" s="10">
        <f t="shared" si="14"/>
        <v>204441.99999999997</v>
      </c>
      <c r="I43" s="10">
        <f t="shared" si="14"/>
        <v>3772.7</v>
      </c>
      <c r="J43" s="10">
        <f t="shared" si="14"/>
        <v>1105075.7000000002</v>
      </c>
      <c r="K43" s="10">
        <f t="shared" si="14"/>
        <v>976628.7</v>
      </c>
      <c r="L43" s="10">
        <f t="shared" si="14"/>
        <v>128189.50000000001</v>
      </c>
      <c r="M43" s="10">
        <f t="shared" si="14"/>
        <v>257.5</v>
      </c>
      <c r="N43" s="11">
        <f t="shared" si="11"/>
        <v>22.004445507112457</v>
      </c>
      <c r="O43" s="11">
        <f t="shared" si="11"/>
        <v>20.589065678029918</v>
      </c>
      <c r="P43" s="11">
        <f t="shared" si="11"/>
        <v>34.291345268821033</v>
      </c>
      <c r="Q43" s="36">
        <f t="shared" si="11"/>
        <v>35.947594092424964</v>
      </c>
      <c r="R43" s="11">
        <f t="shared" ref="R43:U43" si="15">J43/B43*100</f>
        <v>18.775905842478995</v>
      </c>
      <c r="S43" s="11">
        <f t="shared" si="15"/>
        <v>18.500543387765561</v>
      </c>
      <c r="T43" s="11">
        <f t="shared" si="15"/>
        <v>21.501405798894233</v>
      </c>
      <c r="U43" s="11">
        <f t="shared" si="15"/>
        <v>2.4535493091948548</v>
      </c>
    </row>
    <row r="44" spans="1:21" s="28" customFormat="1" ht="27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s="28" customFormat="1" ht="27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s="28" customFormat="1" ht="159" customHeight="1" x14ac:dyDescent="0.25">
      <c r="A46" s="37"/>
      <c r="B46" s="39"/>
      <c r="C46" s="39"/>
      <c r="D46" s="38"/>
      <c r="E46" s="38"/>
      <c r="F46" s="40"/>
      <c r="G46" s="40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t="409.5" customHeight="1" x14ac:dyDescent="1">
      <c r="A47" s="41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30.75" x14ac:dyDescent="0.45">
      <c r="A48" s="42"/>
      <c r="B48" s="42"/>
      <c r="C48" s="42"/>
      <c r="D48" s="42"/>
      <c r="E48" s="42"/>
      <c r="F48" s="42"/>
      <c r="G48" s="43"/>
      <c r="H48" s="43"/>
      <c r="I48" s="43"/>
      <c r="J48" s="44"/>
      <c r="K48" s="44"/>
      <c r="L48" s="44"/>
      <c r="M48" s="44"/>
      <c r="N48" s="44"/>
      <c r="O48" s="44"/>
      <c r="P48" s="44"/>
      <c r="R48" s="44"/>
      <c r="S48" s="44"/>
      <c r="T48" s="44"/>
    </row>
    <row r="49" spans="1:20" ht="30.75" x14ac:dyDescent="0.45">
      <c r="A49" s="42"/>
      <c r="B49" s="42"/>
      <c r="C49" s="42"/>
      <c r="D49" s="42"/>
      <c r="E49" s="42"/>
      <c r="F49" s="42"/>
      <c r="G49" s="43"/>
      <c r="H49" s="43"/>
      <c r="I49" s="43"/>
      <c r="J49" s="44"/>
      <c r="K49" s="44"/>
      <c r="L49" s="44"/>
      <c r="M49" s="44"/>
      <c r="N49" s="44"/>
      <c r="O49" s="44"/>
      <c r="P49" s="44"/>
      <c r="R49" s="44"/>
      <c r="S49" s="44"/>
      <c r="T49" s="44"/>
    </row>
    <row r="50" spans="1:20" ht="30.75" x14ac:dyDescent="0.45">
      <c r="A50" s="42"/>
      <c r="B50" s="42"/>
      <c r="C50" s="42"/>
      <c r="D50" s="42"/>
      <c r="E50" s="42"/>
      <c r="F50" s="42"/>
      <c r="G50" s="43"/>
      <c r="H50" s="43"/>
      <c r="I50" s="43"/>
      <c r="J50" s="44"/>
      <c r="K50" s="44"/>
      <c r="L50" s="44"/>
      <c r="M50" s="44"/>
      <c r="N50" s="44"/>
      <c r="O50" s="44"/>
      <c r="P50" s="44"/>
      <c r="R50" s="44"/>
      <c r="S50" s="44"/>
      <c r="T50" s="44"/>
    </row>
    <row r="51" spans="1:20" ht="30.75" x14ac:dyDescent="0.45">
      <c r="A51" s="45"/>
      <c r="B51" s="42"/>
      <c r="C51" s="42"/>
      <c r="D51" s="42"/>
      <c r="E51" s="42"/>
      <c r="F51" s="42"/>
      <c r="G51" s="43"/>
      <c r="H51" s="43"/>
      <c r="I51" s="43"/>
      <c r="J51" s="44"/>
      <c r="K51" s="44"/>
      <c r="L51" s="44"/>
      <c r="M51" s="44"/>
      <c r="N51" s="44"/>
      <c r="O51" s="44"/>
      <c r="P51" s="44"/>
      <c r="R51" s="44"/>
      <c r="S51" s="44"/>
      <c r="T51" s="44"/>
    </row>
    <row r="52" spans="1:20" ht="20.25" x14ac:dyDescent="0.25">
      <c r="B52" s="47"/>
      <c r="C52" s="48"/>
      <c r="D52" s="49"/>
      <c r="E52" s="49"/>
      <c r="F52" s="50"/>
      <c r="G52" s="49"/>
      <c r="H52" s="49"/>
      <c r="I52" s="49"/>
      <c r="J52" s="50"/>
      <c r="K52" s="49"/>
      <c r="L52" s="49"/>
      <c r="M52" s="49"/>
      <c r="N52" s="49"/>
      <c r="O52" s="49"/>
      <c r="P52" s="49"/>
      <c r="R52" s="49"/>
      <c r="S52" s="49"/>
      <c r="T52" s="49"/>
    </row>
    <row r="53" spans="1:20" ht="20.25" x14ac:dyDescent="0.25">
      <c r="B53" s="47"/>
      <c r="C53" s="48"/>
      <c r="D53" s="49"/>
      <c r="E53" s="49"/>
      <c r="F53" s="50"/>
      <c r="G53" s="49"/>
      <c r="H53" s="49"/>
      <c r="I53" s="49"/>
      <c r="J53" s="50"/>
      <c r="K53" s="49"/>
      <c r="L53" s="49"/>
      <c r="M53" s="49"/>
      <c r="N53" s="49"/>
      <c r="O53" s="49"/>
      <c r="P53" s="49"/>
      <c r="R53" s="49"/>
      <c r="S53" s="49"/>
      <c r="T53" s="49"/>
    </row>
    <row r="54" spans="1:20" ht="20.25" x14ac:dyDescent="0.25">
      <c r="B54" s="47"/>
      <c r="C54" s="48"/>
      <c r="D54" s="49"/>
      <c r="E54" s="49"/>
      <c r="F54" s="50"/>
      <c r="G54" s="49"/>
      <c r="H54" s="49"/>
      <c r="I54" s="49"/>
      <c r="J54" s="50"/>
      <c r="K54" s="49"/>
      <c r="L54" s="49"/>
      <c r="M54" s="49"/>
      <c r="N54" s="49"/>
      <c r="O54" s="49"/>
      <c r="P54" s="49"/>
      <c r="R54" s="49"/>
      <c r="S54" s="49"/>
      <c r="T54" s="49"/>
    </row>
    <row r="55" spans="1:20" ht="20.25" x14ac:dyDescent="0.25">
      <c r="B55" s="47"/>
      <c r="C55" s="48"/>
      <c r="D55" s="49"/>
      <c r="E55" s="49"/>
      <c r="F55" s="50"/>
      <c r="G55" s="49"/>
      <c r="H55" s="49"/>
      <c r="I55" s="49"/>
      <c r="J55" s="50"/>
      <c r="K55" s="49"/>
      <c r="L55" s="49"/>
      <c r="M55" s="49"/>
      <c r="N55" s="49"/>
      <c r="O55" s="49"/>
      <c r="P55" s="49"/>
      <c r="R55" s="49"/>
      <c r="S55" s="49"/>
      <c r="T55" s="49"/>
    </row>
    <row r="56" spans="1:20" ht="20.25" x14ac:dyDescent="0.25">
      <c r="A56" s="51"/>
      <c r="B56" s="47"/>
      <c r="C56" s="48"/>
      <c r="D56" s="49"/>
      <c r="E56" s="49"/>
      <c r="F56" s="50"/>
      <c r="G56" s="49"/>
      <c r="H56" s="49"/>
      <c r="I56" s="49"/>
      <c r="J56" s="50"/>
      <c r="K56" s="49"/>
      <c r="L56" s="49"/>
      <c r="M56" s="49"/>
      <c r="N56" s="49"/>
      <c r="O56" s="49"/>
      <c r="P56" s="49"/>
      <c r="R56" s="49"/>
      <c r="S56" s="49"/>
      <c r="T56" s="49"/>
    </row>
    <row r="57" spans="1:20" ht="20.25" x14ac:dyDescent="0.25">
      <c r="A57" s="51"/>
      <c r="B57" s="47"/>
      <c r="C57" s="48"/>
      <c r="D57" s="49"/>
      <c r="E57" s="49"/>
      <c r="F57" s="50"/>
      <c r="G57" s="49"/>
      <c r="H57" s="49"/>
      <c r="I57" s="49"/>
      <c r="J57" s="50"/>
      <c r="K57" s="49"/>
      <c r="L57" s="49"/>
      <c r="M57" s="49"/>
      <c r="N57" s="49"/>
      <c r="O57" s="49"/>
      <c r="P57" s="49"/>
      <c r="R57" s="49"/>
      <c r="S57" s="49"/>
      <c r="T57" s="49"/>
    </row>
    <row r="58" spans="1:20" ht="20.25" x14ac:dyDescent="0.25">
      <c r="A58" s="51"/>
      <c r="B58" s="47"/>
      <c r="C58" s="48"/>
      <c r="D58" s="49"/>
      <c r="E58" s="49"/>
      <c r="F58" s="50"/>
      <c r="G58" s="49"/>
      <c r="H58" s="49"/>
      <c r="I58" s="49"/>
      <c r="J58" s="50"/>
      <c r="K58" s="49"/>
      <c r="L58" s="49"/>
      <c r="M58" s="49"/>
      <c r="N58" s="49"/>
      <c r="O58" s="49"/>
      <c r="P58" s="49"/>
      <c r="R58" s="49"/>
      <c r="S58" s="49"/>
      <c r="T58" s="49"/>
    </row>
    <row r="59" spans="1:20" ht="20.25" x14ac:dyDescent="0.25">
      <c r="A59" s="51"/>
      <c r="B59" s="47"/>
      <c r="C59" s="48"/>
      <c r="D59" s="49"/>
      <c r="E59" s="49"/>
      <c r="F59" s="50"/>
      <c r="G59" s="49"/>
      <c r="H59" s="49"/>
      <c r="I59" s="49"/>
      <c r="J59" s="50"/>
      <c r="K59" s="49"/>
      <c r="L59" s="49"/>
      <c r="M59" s="49"/>
      <c r="N59" s="49"/>
      <c r="O59" s="49"/>
      <c r="P59" s="49"/>
      <c r="R59" s="49"/>
      <c r="S59" s="49"/>
      <c r="T59" s="49"/>
    </row>
    <row r="64" spans="1:20" ht="61.5" x14ac:dyDescent="0.25">
      <c r="A64" s="52"/>
    </row>
    <row r="65" spans="1:20" ht="61.5" x14ac:dyDescent="0.25">
      <c r="A65" s="52"/>
    </row>
    <row r="66" spans="1:20" ht="61.5" x14ac:dyDescent="0.25">
      <c r="A66" s="52"/>
    </row>
    <row r="67" spans="1:20" ht="61.5" x14ac:dyDescent="0.25">
      <c r="A67" s="52"/>
    </row>
    <row r="72" spans="1:20" x14ac:dyDescent="0.25">
      <c r="C72" s="64"/>
      <c r="D72" s="62"/>
      <c r="E72" s="55"/>
      <c r="F72" s="56"/>
      <c r="G72" s="62"/>
      <c r="H72" s="62"/>
      <c r="I72" s="55"/>
      <c r="J72" s="56"/>
      <c r="K72" s="62"/>
      <c r="L72" s="62"/>
      <c r="M72" s="55"/>
      <c r="N72" s="55"/>
      <c r="O72" s="62"/>
      <c r="P72" s="62"/>
      <c r="R72" s="55"/>
      <c r="S72" s="62"/>
      <c r="T72" s="62"/>
    </row>
    <row r="73" spans="1:20" x14ac:dyDescent="0.25">
      <c r="C73" s="64"/>
      <c r="D73" s="62"/>
      <c r="E73" s="55"/>
      <c r="F73" s="56"/>
      <c r="G73" s="62"/>
      <c r="H73" s="62"/>
      <c r="I73" s="55"/>
      <c r="J73" s="56"/>
      <c r="K73" s="62"/>
      <c r="L73" s="62"/>
      <c r="M73" s="55"/>
      <c r="N73" s="55"/>
      <c r="O73" s="62"/>
      <c r="P73" s="62"/>
      <c r="R73" s="55"/>
      <c r="S73" s="62"/>
      <c r="T73" s="62"/>
    </row>
    <row r="74" spans="1:20" x14ac:dyDescent="0.25">
      <c r="B74" s="1"/>
      <c r="C74" s="57"/>
      <c r="D74" s="58"/>
      <c r="E74" s="58"/>
      <c r="F74" s="56"/>
      <c r="G74" s="58"/>
      <c r="H74" s="58"/>
      <c r="I74" s="58"/>
      <c r="J74" s="56"/>
      <c r="K74" s="58"/>
      <c r="L74" s="58"/>
      <c r="M74" s="58"/>
      <c r="N74" s="58"/>
      <c r="O74" s="58"/>
      <c r="P74" s="58"/>
      <c r="R74" s="58"/>
      <c r="S74" s="58"/>
      <c r="T74" s="58"/>
    </row>
    <row r="75" spans="1:20" x14ac:dyDescent="0.25">
      <c r="B75" s="1"/>
      <c r="C75" s="57"/>
      <c r="D75" s="58"/>
      <c r="E75" s="58"/>
      <c r="F75" s="56"/>
      <c r="G75" s="58"/>
      <c r="H75" s="58"/>
      <c r="I75" s="58"/>
      <c r="J75" s="56"/>
      <c r="K75" s="58"/>
      <c r="L75" s="58"/>
      <c r="M75" s="58"/>
      <c r="N75" s="58"/>
      <c r="O75" s="58"/>
      <c r="P75" s="58"/>
      <c r="R75" s="58"/>
      <c r="S75" s="58"/>
      <c r="T75" s="58"/>
    </row>
    <row r="76" spans="1:20" x14ac:dyDescent="0.25">
      <c r="B76" s="1"/>
      <c r="C76" s="57"/>
      <c r="D76" s="58"/>
      <c r="E76" s="58"/>
      <c r="F76" s="56"/>
      <c r="G76" s="58"/>
      <c r="H76" s="58"/>
      <c r="I76" s="58"/>
      <c r="J76" s="56"/>
      <c r="K76" s="58"/>
      <c r="L76" s="58"/>
      <c r="M76" s="58"/>
      <c r="N76" s="58"/>
      <c r="O76" s="58"/>
      <c r="P76" s="58"/>
      <c r="R76" s="58"/>
      <c r="S76" s="58"/>
      <c r="T76" s="58"/>
    </row>
    <row r="77" spans="1:20" x14ac:dyDescent="0.25">
      <c r="B77" s="1"/>
      <c r="C77" s="59"/>
      <c r="D77" s="60"/>
      <c r="E77" s="60"/>
      <c r="F77" s="61"/>
      <c r="G77" s="60"/>
      <c r="H77" s="60"/>
      <c r="I77" s="60"/>
      <c r="J77" s="61"/>
      <c r="K77" s="60"/>
      <c r="L77" s="60"/>
      <c r="M77" s="60"/>
      <c r="N77" s="60"/>
      <c r="O77" s="60"/>
      <c r="P77" s="60"/>
      <c r="R77" s="60"/>
      <c r="S77" s="60"/>
      <c r="T77" s="60"/>
    </row>
    <row r="78" spans="1:20" x14ac:dyDescent="0.25">
      <c r="B78" s="1"/>
      <c r="C78" s="57"/>
      <c r="D78" s="58"/>
      <c r="E78" s="58"/>
      <c r="F78" s="56"/>
      <c r="G78" s="58"/>
      <c r="H78" s="58"/>
      <c r="I78" s="58"/>
      <c r="J78" s="56"/>
      <c r="K78" s="58"/>
      <c r="L78" s="58"/>
      <c r="M78" s="58"/>
      <c r="N78" s="58"/>
      <c r="O78" s="58"/>
      <c r="P78" s="58"/>
      <c r="R78" s="58"/>
      <c r="S78" s="58"/>
      <c r="T78" s="58"/>
    </row>
  </sheetData>
  <autoFilter ref="A4:A43"/>
  <mergeCells count="40">
    <mergeCell ref="A1:U1"/>
    <mergeCell ref="A2:U2"/>
    <mergeCell ref="A3:U3"/>
    <mergeCell ref="A4:A6"/>
    <mergeCell ref="B4:E4"/>
    <mergeCell ref="F4:I4"/>
    <mergeCell ref="J4:M4"/>
    <mergeCell ref="N4:Q4"/>
    <mergeCell ref="R4:U4"/>
    <mergeCell ref="B5:B6"/>
    <mergeCell ref="C5:C6"/>
    <mergeCell ref="D5:D6"/>
    <mergeCell ref="E5:E6"/>
    <mergeCell ref="F5:F6"/>
    <mergeCell ref="G5:G6"/>
    <mergeCell ref="H5:H6"/>
    <mergeCell ref="I5:I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T72:T73"/>
    <mergeCell ref="B47:U47"/>
    <mergeCell ref="C72:C73"/>
    <mergeCell ref="D72:D73"/>
    <mergeCell ref="G72:G73"/>
    <mergeCell ref="H72:H73"/>
    <mergeCell ref="K72:K73"/>
    <mergeCell ref="L72:L73"/>
    <mergeCell ref="O72:O73"/>
    <mergeCell ref="P72:P73"/>
    <mergeCell ref="S72:S73"/>
  </mergeCells>
  <pageMargins left="0.43307086614173229" right="0" top="0.74803149606299213" bottom="0.55118110236220474" header="0.31496062992125984" footer="0.31496062992125984"/>
  <pageSetup paperSize="9" scale="13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01.05.2020  </vt:lpstr>
      <vt:lpstr>'01.05.2020  '!Заголовки_для_печати</vt:lpstr>
      <vt:lpstr>'01.05.2020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t_shahanov</dc:creator>
  <cp:lastModifiedBy>t_shahanov</cp:lastModifiedBy>
  <dcterms:created xsi:type="dcterms:W3CDTF">2020-05-07T06:15:26Z</dcterms:created>
  <dcterms:modified xsi:type="dcterms:W3CDTF">2020-05-07T12:14:32Z</dcterms:modified>
</cp:coreProperties>
</file>