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8265" activeTab="1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86" i="2" l="1"/>
  <c r="E85" i="2"/>
  <c r="F83" i="2"/>
  <c r="E83" i="2"/>
  <c r="D83" i="2"/>
  <c r="C83" i="2"/>
  <c r="G82" i="2"/>
  <c r="E82" i="2"/>
  <c r="F81" i="2"/>
  <c r="D81" i="2"/>
  <c r="G81" i="2" s="1"/>
  <c r="C81" i="2"/>
  <c r="G80" i="2"/>
  <c r="E80" i="2"/>
  <c r="G79" i="2"/>
  <c r="E79" i="2"/>
  <c r="G78" i="2"/>
  <c r="E78" i="2"/>
  <c r="G77" i="2"/>
  <c r="F77" i="2"/>
  <c r="D77" i="2"/>
  <c r="E77" i="2" s="1"/>
  <c r="C77" i="2"/>
  <c r="G76" i="2"/>
  <c r="E76" i="2"/>
  <c r="G75" i="2"/>
  <c r="E75" i="2"/>
  <c r="E74" i="2"/>
  <c r="G73" i="2"/>
  <c r="E73" i="2"/>
  <c r="G72" i="2"/>
  <c r="F72" i="2"/>
  <c r="D72" i="2"/>
  <c r="E72" i="2" s="1"/>
  <c r="C72" i="2"/>
  <c r="G71" i="2"/>
  <c r="E71" i="2"/>
  <c r="G70" i="2"/>
  <c r="E70" i="2"/>
  <c r="G69" i="2"/>
  <c r="E69" i="2"/>
  <c r="G68" i="2"/>
  <c r="E68" i="2"/>
  <c r="G67" i="2"/>
  <c r="E67" i="2"/>
  <c r="F66" i="2"/>
  <c r="E66" i="2"/>
  <c r="D66" i="2"/>
  <c r="G66" i="2" s="1"/>
  <c r="C66" i="2"/>
  <c r="G65" i="2"/>
  <c r="E65" i="2"/>
  <c r="E64" i="2"/>
  <c r="E63" i="2"/>
  <c r="G62" i="2"/>
  <c r="G61" i="2"/>
  <c r="E61" i="2"/>
  <c r="G60" i="2"/>
  <c r="E60" i="2"/>
  <c r="G59" i="2"/>
  <c r="E59" i="2"/>
  <c r="F58" i="2"/>
  <c r="E58" i="2"/>
  <c r="D58" i="2"/>
  <c r="G58" i="2" s="1"/>
  <c r="C58" i="2"/>
  <c r="G57" i="2"/>
  <c r="E57" i="2"/>
  <c r="G56" i="2"/>
  <c r="E56" i="2"/>
  <c r="G55" i="2"/>
  <c r="E55" i="2"/>
  <c r="F54" i="2"/>
  <c r="E54" i="2"/>
  <c r="D54" i="2"/>
  <c r="G54" i="2" s="1"/>
  <c r="C54" i="2"/>
  <c r="G53" i="2"/>
  <c r="E53" i="2"/>
  <c r="G52" i="2"/>
  <c r="E52" i="2"/>
  <c r="E51" i="2"/>
  <c r="G50" i="2"/>
  <c r="E50" i="2"/>
  <c r="G49" i="2"/>
  <c r="E49" i="2"/>
  <c r="G48" i="2"/>
  <c r="E48" i="2"/>
  <c r="G47" i="2"/>
  <c r="E47" i="2"/>
  <c r="G46" i="2"/>
  <c r="E46" i="2"/>
  <c r="D46" i="2"/>
  <c r="F45" i="2"/>
  <c r="E45" i="2"/>
  <c r="D45" i="2"/>
  <c r="G45" i="2" s="1"/>
  <c r="C45" i="2"/>
  <c r="G44" i="2"/>
  <c r="E44" i="2"/>
  <c r="G43" i="2"/>
  <c r="E43" i="2"/>
  <c r="G42" i="2"/>
  <c r="F42" i="2"/>
  <c r="D42" i="2"/>
  <c r="E42" i="2" s="1"/>
  <c r="C42" i="2"/>
  <c r="G41" i="2"/>
  <c r="D41" i="2"/>
  <c r="E41" i="2" s="1"/>
  <c r="G40" i="2"/>
  <c r="E40" i="2"/>
  <c r="D40" i="2"/>
  <c r="E39" i="2"/>
  <c r="D39" i="2"/>
  <c r="G39" i="2" s="1"/>
  <c r="D38" i="2"/>
  <c r="G38" i="2" s="1"/>
  <c r="F37" i="2"/>
  <c r="D37" i="2"/>
  <c r="G37" i="2" s="1"/>
  <c r="C37" i="2"/>
  <c r="G36" i="2"/>
  <c r="E36" i="2"/>
  <c r="G35" i="2"/>
  <c r="E35" i="2"/>
  <c r="G34" i="2"/>
  <c r="E34" i="2"/>
  <c r="G33" i="2"/>
  <c r="E33" i="2"/>
  <c r="G32" i="2"/>
  <c r="E32" i="2"/>
  <c r="G31" i="2"/>
  <c r="E31" i="2"/>
  <c r="G30" i="2"/>
  <c r="E30" i="2"/>
  <c r="E29" i="2"/>
  <c r="G28" i="2"/>
  <c r="E28" i="2"/>
  <c r="F27" i="2"/>
  <c r="E27" i="2"/>
  <c r="D27" i="2"/>
  <c r="G27" i="2" s="1"/>
  <c r="C27" i="2"/>
  <c r="G26" i="2"/>
  <c r="E26" i="2"/>
  <c r="G25" i="2"/>
  <c r="E25" i="2"/>
  <c r="G24" i="2"/>
  <c r="E24" i="2"/>
  <c r="G23" i="2"/>
  <c r="E23" i="2"/>
  <c r="G22" i="2"/>
  <c r="F21" i="2"/>
  <c r="D21" i="2"/>
  <c r="G21" i="2" s="1"/>
  <c r="C21" i="2"/>
  <c r="E20" i="2"/>
  <c r="G19" i="2"/>
  <c r="E19" i="2"/>
  <c r="F18" i="2"/>
  <c r="D18" i="2"/>
  <c r="G18" i="2" s="1"/>
  <c r="C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F8" i="2"/>
  <c r="F7" i="2" s="1"/>
  <c r="D8" i="2"/>
  <c r="C8" i="2"/>
  <c r="C7" i="2" s="1"/>
  <c r="D7" i="2"/>
  <c r="G83" i="1"/>
  <c r="E83" i="1"/>
  <c r="G82" i="1"/>
  <c r="E82" i="1"/>
  <c r="G81" i="1"/>
  <c r="E81" i="1"/>
  <c r="F80" i="1"/>
  <c r="D80" i="1"/>
  <c r="E80" i="1" s="1"/>
  <c r="C80" i="1"/>
  <c r="G79" i="1"/>
  <c r="E79" i="1"/>
  <c r="F78" i="1"/>
  <c r="D78" i="1"/>
  <c r="G78" i="1" s="1"/>
  <c r="C78" i="1"/>
  <c r="E78" i="1" s="1"/>
  <c r="G77" i="1"/>
  <c r="E77" i="1"/>
  <c r="G76" i="1"/>
  <c r="E76" i="1"/>
  <c r="E75" i="1"/>
  <c r="G74" i="1"/>
  <c r="F74" i="1"/>
  <c r="D74" i="1"/>
  <c r="E74" i="1" s="1"/>
  <c r="C74" i="1"/>
  <c r="G73" i="1"/>
  <c r="E73" i="1"/>
  <c r="G72" i="1"/>
  <c r="E72" i="1"/>
  <c r="E71" i="1"/>
  <c r="G70" i="1"/>
  <c r="E70" i="1"/>
  <c r="G69" i="1"/>
  <c r="F69" i="1"/>
  <c r="D69" i="1"/>
  <c r="E69" i="1" s="1"/>
  <c r="C69" i="1"/>
  <c r="G68" i="1"/>
  <c r="E68" i="1"/>
  <c r="G67" i="1"/>
  <c r="E67" i="1"/>
  <c r="G66" i="1"/>
  <c r="E66" i="1"/>
  <c r="G65" i="1"/>
  <c r="E65" i="1"/>
  <c r="G64" i="1"/>
  <c r="E64" i="1"/>
  <c r="F63" i="1"/>
  <c r="G63" i="1" s="1"/>
  <c r="D63" i="1"/>
  <c r="E63" i="1" s="1"/>
  <c r="C63" i="1"/>
  <c r="G62" i="1"/>
  <c r="E62" i="1"/>
  <c r="E61" i="1"/>
  <c r="G60" i="1"/>
  <c r="E60" i="1"/>
  <c r="G59" i="1"/>
  <c r="E59" i="1"/>
  <c r="G58" i="1"/>
  <c r="E58" i="1"/>
  <c r="G57" i="1"/>
  <c r="E57" i="1"/>
  <c r="F56" i="1"/>
  <c r="G56" i="1" s="1"/>
  <c r="D56" i="1"/>
  <c r="E56" i="1" s="1"/>
  <c r="C56" i="1"/>
  <c r="G55" i="1"/>
  <c r="E55" i="1"/>
  <c r="G54" i="1"/>
  <c r="E54" i="1"/>
  <c r="G53" i="1"/>
  <c r="F53" i="1"/>
  <c r="D53" i="1"/>
  <c r="E53" i="1" s="1"/>
  <c r="C53" i="1"/>
  <c r="G52" i="1"/>
  <c r="E52" i="1"/>
  <c r="G51" i="1"/>
  <c r="E51" i="1"/>
  <c r="E50" i="1"/>
  <c r="G49" i="1"/>
  <c r="E49" i="1"/>
  <c r="G48" i="1"/>
  <c r="E48" i="1"/>
  <c r="G47" i="1"/>
  <c r="E47" i="1"/>
  <c r="G46" i="1"/>
  <c r="E46" i="1"/>
  <c r="G45" i="1"/>
  <c r="E45" i="1"/>
  <c r="G44" i="1"/>
  <c r="F44" i="1"/>
  <c r="D44" i="1"/>
  <c r="E44" i="1" s="1"/>
  <c r="C44" i="1"/>
  <c r="G43" i="1"/>
  <c r="E43" i="1"/>
  <c r="G42" i="1"/>
  <c r="E42" i="1"/>
  <c r="F41" i="1"/>
  <c r="D41" i="1"/>
  <c r="G41" i="1" s="1"/>
  <c r="C41" i="1"/>
  <c r="G40" i="1"/>
  <c r="E40" i="1"/>
  <c r="E39" i="1"/>
  <c r="G38" i="1"/>
  <c r="E38" i="1"/>
  <c r="G37" i="1"/>
  <c r="E37" i="1"/>
  <c r="F36" i="1"/>
  <c r="D36" i="1"/>
  <c r="G36" i="1" s="1"/>
  <c r="C36" i="1"/>
  <c r="G35" i="1"/>
  <c r="E35" i="1"/>
  <c r="G34" i="1"/>
  <c r="E34" i="1"/>
  <c r="G33" i="1"/>
  <c r="E33" i="1"/>
  <c r="E32" i="1"/>
  <c r="G31" i="1"/>
  <c r="E31" i="1"/>
  <c r="G30" i="1"/>
  <c r="E30" i="1"/>
  <c r="G29" i="1"/>
  <c r="E29" i="1"/>
  <c r="E28" i="1"/>
  <c r="G27" i="1"/>
  <c r="E27" i="1"/>
  <c r="F26" i="1"/>
  <c r="G26" i="1" s="1"/>
  <c r="E26" i="1"/>
  <c r="D26" i="1"/>
  <c r="C26" i="1"/>
  <c r="G25" i="1"/>
  <c r="E25" i="1"/>
  <c r="G23" i="1"/>
  <c r="E23" i="1"/>
  <c r="G22" i="1"/>
  <c r="E22" i="1"/>
  <c r="F21" i="1"/>
  <c r="D21" i="1"/>
  <c r="G21" i="1" s="1"/>
  <c r="C21" i="1"/>
  <c r="E20" i="1"/>
  <c r="G19" i="1"/>
  <c r="E19" i="1"/>
  <c r="F18" i="1"/>
  <c r="D18" i="1"/>
  <c r="G18" i="1" s="1"/>
  <c r="C18" i="1"/>
  <c r="G17" i="1"/>
  <c r="E17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F8" i="1"/>
  <c r="F7" i="1" s="1"/>
  <c r="D8" i="1"/>
  <c r="E8" i="1" s="1"/>
  <c r="C8" i="1"/>
  <c r="D7" i="1"/>
  <c r="E7" i="1" s="1"/>
  <c r="C7" i="1"/>
  <c r="G7" i="2" l="1"/>
  <c r="E7" i="2"/>
  <c r="E18" i="2"/>
  <c r="E21" i="2"/>
  <c r="E37" i="2"/>
  <c r="E38" i="2"/>
  <c r="E81" i="2"/>
  <c r="E8" i="2"/>
  <c r="G7" i="1"/>
  <c r="E18" i="1"/>
  <c r="E21" i="1"/>
  <c r="E36" i="1"/>
  <c r="E41" i="1"/>
  <c r="G80" i="1"/>
  <c r="G8" i="1"/>
</calcChain>
</file>

<file path=xl/sharedStrings.xml><?xml version="1.0" encoding="utf-8"?>
<sst xmlns="http://schemas.openxmlformats.org/spreadsheetml/2006/main" count="338" uniqueCount="176">
  <si>
    <t>ИНФОРМАЦИЯ</t>
  </si>
  <si>
    <t xml:space="preserve">об исполнении расходов республиканского бюджета Карачаево-Черкесской Республики </t>
  </si>
  <si>
    <t>по разделам и подразделам классификации расходов бюджетов за 1 квартал 2020года</t>
  </si>
  <si>
    <t>(по данным бухгалтерской отчетности)</t>
  </si>
  <si>
    <t xml:space="preserve"> </t>
  </si>
  <si>
    <t xml:space="preserve"> тыс. рублей</t>
  </si>
  <si>
    <t>Наименование показателей</t>
  </si>
  <si>
    <t>РзПр</t>
  </si>
  <si>
    <t>План на 2020 год по Закону Карачаево-Черкесской Республики от 29.12.2019 № 70-РЗ (уточнен.на 01.04.19)</t>
  </si>
  <si>
    <t>Фактически исполнено за 1 квартал 2020 года</t>
  </si>
  <si>
    <t>% исполнение годового плана за 1 квартал 2020 г.</t>
  </si>
  <si>
    <t>Фактически исполнено за 1 квартал 2019 года</t>
  </si>
  <si>
    <t>Темп роста к соответствующему периоду прошлого года, %</t>
  </si>
  <si>
    <t>Расходы бюджета - всего</t>
  </si>
  <si>
    <t>ОБЩЕГОСУДАРСТВЕННЫЕ ВОПРОСЫ</t>
  </si>
  <si>
    <t>0100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</si>
  <si>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</si>
  <si>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</si>
  <si>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</si>
  <si>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</si>
  <si>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</si>
  <si>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</si>
  <si>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Судебная система</t>
  </si>
  <si>
    <t>0105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</si>
  <si>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</si>
  <si>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</si>
  <si>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Обеспечение проведения выборов и референдумов</t>
  </si>
  <si>
    <t>0107</t>
  </si>
  <si>
    <t xml:space="preserve">  Фундаментальные исследования</t>
  </si>
  <si>
    <t>0110</t>
  </si>
  <si>
    <t xml:space="preserve">  Резервные фонды</t>
  </si>
  <si>
    <t>0111</t>
  </si>
  <si>
    <t xml:space="preserve">  Другие общегосударственные вопросы</t>
  </si>
  <si>
    <t>0113</t>
  </si>
  <si>
    <t xml:space="preserve">  НАЦИОНАЛЬНАЯ ОБОРОНА</t>
  </si>
  <si>
    <t>0200</t>
  </si>
  <si>
    <t xml:space="preserve">  Мобилизационная и вневойсковая подготовка</t>
  </si>
  <si>
    <t>0203</t>
  </si>
  <si>
    <t xml:space="preserve">  Мобилизационная подготовка экономики</t>
  </si>
  <si>
    <t>0204</t>
  </si>
  <si>
    <t xml:space="preserve">  НАЦИОНАЛЬНАЯ БЕЗОПАСНОСТЬ И ПРАВООХРАНИТЕЛЬНАЯ ДЕЯТЕЛЬНОСТЬ</t>
  </si>
  <si>
    <t>0300</t>
  </si>
  <si>
    <t xml:space="preserve">  Органы юстиции</t>
  </si>
  <si>
    <t>0304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</si>
  <si>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</si>
  <si>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</si>
  <si>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Обеспечение пожарной безопасности</t>
  </si>
  <si>
    <t>0310</t>
  </si>
  <si>
    <t xml:space="preserve">  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</si>
  <si>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</si>
  <si>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</si>
  <si>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</si>
  <si>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Общеэкономические вопросы</t>
  </si>
  <si>
    <t>0401</t>
  </si>
  <si>
    <t xml:space="preserve">  Топливно-энергетический комплекс</t>
  </si>
  <si>
    <t>0402</t>
  </si>
  <si>
    <t xml:space="preserve">  Сельское хозяйство и рыболовство</t>
  </si>
  <si>
    <t>0405</t>
  </si>
  <si>
    <t xml:space="preserve">  Водное хозяйство</t>
  </si>
  <si>
    <t>0406</t>
  </si>
  <si>
    <t xml:space="preserve">  Лесное хозяйство</t>
  </si>
  <si>
    <t>0407</t>
  </si>
  <si>
    <t xml:space="preserve">  Транспорт</t>
  </si>
  <si>
    <t>0408</t>
  </si>
  <si>
    <t xml:space="preserve">  Дорожное хозяйство (дорожные фонды)</t>
  </si>
  <si>
    <t>0409</t>
  </si>
  <si>
    <t xml:space="preserve">  Связь и информатика</t>
  </si>
  <si>
    <t>0410</t>
  </si>
  <si>
    <t xml:space="preserve">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</si>
  <si>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</si>
  <si>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</si>
  <si>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</si>
  <si>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Жилищное хозяйство</t>
  </si>
  <si>
    <t>0501</t>
  </si>
  <si>
    <t xml:space="preserve">  Коммунальное хозяйство</t>
  </si>
  <si>
    <t>0502</t>
  </si>
  <si>
    <t xml:space="preserve">  Благоустройство</t>
  </si>
  <si>
    <t>0503</t>
  </si>
  <si>
    <t xml:space="preserve">  Другие вопросы в области жилищно-коммунального хозяйства</t>
  </si>
  <si>
    <t>0505</t>
  </si>
  <si>
    <t xml:space="preserve">  ОХРАНА ОКРУЖАЮЩЕЙ СРЕДЫ</t>
  </si>
  <si>
    <t>0600</t>
  </si>
  <si>
    <t xml:space="preserve">  Охрана объектов растительного и животного мира и среды их обитания</t>
  </si>
  <si>
    <t>0603</t>
  </si>
  <si>
    <t xml:space="preserve">  Другие вопросы в области охраны окружающей среды</t>
  </si>
  <si>
    <t>0605</t>
  </si>
  <si>
    <t xml:space="preserve">  ОБРАЗОВАНИЕ</t>
  </si>
  <si>
    <t>0700</t>
  </si>
  <si>
    <t xml:space="preserve">  Дошкольное образование</t>
  </si>
  <si>
    <t>0701</t>
  </si>
  <si>
    <t xml:space="preserve">  Общее образование</t>
  </si>
  <si>
    <t>0702</t>
  </si>
  <si>
    <t xml:space="preserve">  Начальное профессиональное образование</t>
  </si>
  <si>
    <t>0703</t>
  </si>
  <si>
    <t xml:space="preserve">  Среднее профессиональное образование</t>
  </si>
  <si>
    <t>0704</t>
  </si>
  <si>
    <t xml:space="preserve">  Профессиональная подготовка, переподготовка и повышение квалификации</t>
  </si>
  <si>
    <t>0705</t>
  </si>
  <si>
    <t xml:space="preserve">  Высшее и послевузовское профессиональное образование</t>
  </si>
  <si>
    <t>0706</t>
  </si>
  <si>
    <t xml:space="preserve">  Молодежная политика и оздоровление детей</t>
  </si>
  <si>
    <t>0707</t>
  </si>
  <si>
    <t xml:space="preserve">  Другие вопросы в области образования</t>
  </si>
  <si>
    <t>0709</t>
  </si>
  <si>
    <t xml:space="preserve">  КУЛЬТУРА, КИНЕМАТОГРАФИЯ</t>
  </si>
  <si>
    <t>0800</t>
  </si>
  <si>
    <t xml:space="preserve">  Культура</t>
  </si>
  <si>
    <t>0801</t>
  </si>
  <si>
    <t xml:space="preserve">  Другие вопросы в области культуры, кинематографии</t>
  </si>
  <si>
    <t>0804</t>
  </si>
  <si>
    <t xml:space="preserve">  ЗДРАВООХРАНЕНИЕ</t>
  </si>
  <si>
    <t>0900</t>
  </si>
  <si>
    <t xml:space="preserve">  Стационарная медицинская помощь</t>
  </si>
  <si>
    <t>0901</t>
  </si>
  <si>
    <t xml:space="preserve">  Амбулаторная помощь</t>
  </si>
  <si>
    <t>0902</t>
  </si>
  <si>
    <t xml:space="preserve">  Медицинская помощь в дневных стационарах всех типов</t>
  </si>
  <si>
    <t>0903</t>
  </si>
  <si>
    <t xml:space="preserve">  Заготовка, переработка, хранение и обеспечение безопасности донорской крови и её компонентов</t>
  </si>
  <si>
    <t>0906</t>
  </si>
  <si>
    <t>Санитарно-эпидемиологическое благополучие</t>
  </si>
  <si>
    <t>0907</t>
  </si>
  <si>
    <t xml:space="preserve">  Другие вопросы в области здравоохранения</t>
  </si>
  <si>
    <t>0909</t>
  </si>
  <si>
    <t xml:space="preserve">  СОЦИАЛЬНАЯ ПОЛИТИКА</t>
  </si>
  <si>
    <t>1000</t>
  </si>
  <si>
    <t xml:space="preserve">  Пенсионное обеспечение</t>
  </si>
  <si>
    <t>1001</t>
  </si>
  <si>
    <t xml:space="preserve">  Социальное обслуживание населения</t>
  </si>
  <si>
    <t>1002</t>
  </si>
  <si>
    <t xml:space="preserve">  Социальное обеспечение населения</t>
  </si>
  <si>
    <t>1003</t>
  </si>
  <si>
    <t xml:space="preserve">  Охрана семьи и детства</t>
  </si>
  <si>
    <t>1004</t>
  </si>
  <si>
    <t xml:space="preserve">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</si>
  <si>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</si>
  <si>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</si>
  <si>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</si>
  <si>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Физическая культура</t>
  </si>
  <si>
    <t>1101</t>
  </si>
  <si>
    <t xml:space="preserve">  Массовый спорт</t>
  </si>
  <si>
    <t>1102</t>
  </si>
  <si>
    <t xml:space="preserve">  Спорт высших достижений</t>
  </si>
  <si>
    <t>1103</t>
  </si>
  <si>
    <t xml:space="preserve">  Другие вопросы в области физической культуры и спорта</t>
  </si>
  <si>
    <t>1105</t>
  </si>
  <si>
    <t xml:space="preserve">  СРЕДСТВА МАССОВОЙ ИНФОРМАЦИИ</t>
  </si>
  <si>
    <t>1200</t>
  </si>
  <si>
    <t xml:space="preserve">  Телевидение и радиовещание</t>
  </si>
  <si>
    <t>1201</t>
  </si>
  <si>
    <t xml:space="preserve">  Периодическая печать и издательства</t>
  </si>
  <si>
    <t>1202</t>
  </si>
  <si>
    <t xml:space="preserve">  Другие вопросы в области средств массовой информации</t>
  </si>
  <si>
    <t>1204</t>
  </si>
  <si>
    <t xml:space="preserve">  ОБСЛУЖИВАНИЕ ГОСУДАРСТВЕННОГО И МУНИЦИПАЛЬНОГО ДОЛГА</t>
  </si>
  <si>
    <t>1300</t>
  </si>
  <si>
    <t xml:space="preserve">  Обслуживание государственного внутреннего и муниципального долга</t>
  </si>
  <si>
    <t>1301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</si>
  <si>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</si>
  <si>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</si>
  <si>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</si>
  <si>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</si>
  <si>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Иные дотации</t>
  </si>
  <si>
    <t>1402</t>
  </si>
  <si>
    <t xml:space="preserve">  Прочие межбюджетные трансферты общего характера</t>
  </si>
  <si>
    <t>1403</t>
  </si>
  <si>
    <t xml:space="preserve">об исполнении расходов консолидированного бюджета Карачаево-Черкесской Республики </t>
  </si>
  <si>
    <t>по разделам и подразделам классификации расходов бюджетов за 1 квартал 2019 года</t>
  </si>
  <si>
    <t>План на 2020 год по состоянию на 01.04.2020 г. по Отчету об исполнении консолидированного бюджета по форме № 0503317</t>
  </si>
  <si>
    <t>Фактически исполнено за 1 квартал 2019года</t>
  </si>
  <si>
    <t xml:space="preserve">  Органы внутренних дел</t>
  </si>
  <si>
    <t>0302</t>
  </si>
  <si>
    <t xml:space="preserve">  Кинематография</t>
  </si>
  <si>
    <t xml:space="preserve"> 0802</t>
  </si>
  <si>
    <t xml:space="preserve">  Скорая медицинская помощь</t>
  </si>
  <si>
    <t>0904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</si>
</sst>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7" fillId="0" borderId="2">
      <alignment horizontal="left" wrapText="1" indent="2"/>
    </xf>
    <xf numFmtId="49" fontId="7" fillId="0" borderId="3">
      <alignment horizontal="center"/>
    </xf>
  </cellStyleXfs>
  <cellXfs count="34">
    <xf numFmtId="0" fontId="0" fillId="0" borderId="0" xfId="0"/>
    <xf numFmtId="49" fontId="2" fillId="0" borderId="0" xfId="1" applyNumberFormat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Fill="1" applyBorder="1"/>
    <xf numFmtId="164" fontId="3" fillId="0" borderId="0" xfId="1" applyNumberFormat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164" fontId="4" fillId="0" borderId="0" xfId="1" applyNumberFormat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8" fillId="0" borderId="1" xfId="2" applyNumberFormat="1" applyFont="1" applyBorder="1" applyAlignment="1" applyProtection="1">
      <alignment horizontal="left" vertical="top" wrapText="1" indent="2"/>
    </xf>
    <xf numFmtId="49" fontId="8" fillId="0" borderId="1" xfId="3" applyNumberFormat="1" applyFont="1" applyBorder="1" applyAlignment="1" applyProtection="1">
      <alignment horizontal="center" vertical="center"/>
    </xf>
    <xf numFmtId="0" fontId="2" fillId="0" borderId="0" xfId="1" applyFont="1" applyFill="1" applyBorder="1"/>
    <xf numFmtId="164" fontId="2" fillId="0" borderId="0" xfId="1" applyNumberFormat="1" applyFont="1" applyFill="1" applyBorder="1"/>
    <xf numFmtId="0" fontId="9" fillId="0" borderId="1" xfId="2" applyNumberFormat="1" applyFont="1" applyBorder="1" applyAlignment="1" applyProtection="1">
      <alignment horizontal="left" vertical="top" wrapText="1" indent="2"/>
    </xf>
    <xf numFmtId="49" fontId="9" fillId="0" borderId="1" xfId="3" applyNumberFormat="1" applyFont="1" applyBorder="1" applyAlignment="1" applyProtection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4" fontId="3" fillId="0" borderId="0" xfId="1" applyNumberFormat="1" applyFont="1" applyFill="1" applyBorder="1"/>
    <xf numFmtId="164" fontId="9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/>
    <xf numFmtId="0" fontId="9" fillId="0" borderId="2" xfId="2" applyNumberFormat="1" applyFont="1" applyProtection="1">
      <alignment horizontal="left" wrapText="1" indent="2"/>
    </xf>
  </cellXfs>
  <cellStyles count="4">
    <cellStyle name="xl103" xfId="3"/>
    <cellStyle name="xl9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opLeftCell="A16" workbookViewId="0">
      <selection sqref="A1:XFD1048576"/>
    </sheetView>
  </sheetViews>
  <sheetFormatPr defaultColWidth="18.7109375" defaultRowHeight="15.75" x14ac:dyDescent="0.25"/>
  <cols>
    <col min="1" max="1" width="61.42578125" style="10" customWidth="1"/>
    <col min="2" max="2" width="10.140625" style="10" customWidth="1"/>
    <col min="3" max="4" width="14.7109375" style="11" customWidth="1"/>
    <col min="5" max="5" width="14.7109375" style="3" customWidth="1"/>
    <col min="6" max="6" width="14.5703125" style="3" customWidth="1"/>
    <col min="7" max="7" width="14.7109375" style="3" customWidth="1"/>
    <col min="8" max="8" width="12.140625" style="3" customWidth="1"/>
    <col min="9" max="9" width="9.140625" style="4" customWidth="1"/>
    <col min="10" max="253" width="9.140625" style="3" customWidth="1"/>
    <col min="254" max="254" width="89" style="3" customWidth="1"/>
    <col min="255" max="16384" width="18.7109375" style="3"/>
  </cols>
  <sheetData>
    <row r="1" spans="1:9" x14ac:dyDescent="0.25">
      <c r="A1" s="1" t="s">
        <v>0</v>
      </c>
      <c r="B1" s="1"/>
      <c r="C1" s="1"/>
      <c r="D1" s="1"/>
      <c r="E1" s="1"/>
      <c r="F1" s="2"/>
      <c r="G1" s="2"/>
    </row>
    <row r="2" spans="1:9" x14ac:dyDescent="0.25">
      <c r="A2" s="5" t="s">
        <v>1</v>
      </c>
      <c r="B2" s="5"/>
      <c r="C2" s="5"/>
      <c r="D2" s="5"/>
      <c r="E2" s="5"/>
      <c r="F2" s="2"/>
      <c r="G2" s="2"/>
    </row>
    <row r="3" spans="1:9" x14ac:dyDescent="0.25">
      <c r="A3" s="6" t="s">
        <v>2</v>
      </c>
      <c r="B3" s="6"/>
      <c r="C3" s="6"/>
      <c r="D3" s="6"/>
      <c r="E3" s="6"/>
      <c r="F3" s="2"/>
      <c r="G3" s="2"/>
    </row>
    <row r="4" spans="1:9" s="8" customFormat="1" ht="15" x14ac:dyDescent="0.25">
      <c r="A4" s="7" t="s">
        <v>3</v>
      </c>
      <c r="B4" s="7"/>
      <c r="C4" s="7"/>
      <c r="D4" s="7"/>
      <c r="I4" s="9"/>
    </row>
    <row r="5" spans="1:9" x14ac:dyDescent="0.25">
      <c r="A5" s="10" t="s">
        <v>4</v>
      </c>
      <c r="E5" s="11"/>
      <c r="G5" s="11" t="s">
        <v>5</v>
      </c>
    </row>
    <row r="6" spans="1:9" ht="135" x14ac:dyDescent="0.25">
      <c r="A6" s="12" t="s">
        <v>6</v>
      </c>
      <c r="B6" s="13" t="s">
        <v>7</v>
      </c>
      <c r="C6" s="14" t="s">
        <v>8</v>
      </c>
      <c r="D6" s="15" t="s">
        <v>9</v>
      </c>
      <c r="E6" s="15" t="s">
        <v>10</v>
      </c>
      <c r="F6" s="15" t="s">
        <v>11</v>
      </c>
      <c r="G6" s="15" t="s">
        <v>12</v>
      </c>
    </row>
    <row r="7" spans="1:9" x14ac:dyDescent="0.25">
      <c r="A7" s="16" t="s">
        <v>13</v>
      </c>
      <c r="B7" s="17"/>
      <c r="C7" s="18">
        <f>C8+C18+C21+C26+C36+C41+C44+C53+C56+C63+C69+C74+C78+C80</f>
        <v>26694335.849999998</v>
      </c>
      <c r="D7" s="18">
        <f>D8+D18+D21+D26+D36+D41+D44+D53+D56+D63+D69+D74+D78+D80</f>
        <v>6044397.7400000002</v>
      </c>
      <c r="E7" s="18">
        <f t="shared" ref="E7:E70" si="0">D7/C7*100</f>
        <v>22.642997278390801</v>
      </c>
      <c r="F7" s="18">
        <f>F8+F18+F21+F26+F36+F41+F44+F53+F56+F63+F69+F74+F78+F80</f>
        <v>5298850.8599999994</v>
      </c>
      <c r="G7" s="18">
        <f>D7/F7*100</f>
        <v>114.0699728997468</v>
      </c>
    </row>
    <row r="8" spans="1:9" s="21" customFormat="1" x14ac:dyDescent="0.25">
      <c r="A8" s="19" t="s">
        <v>14</v>
      </c>
      <c r="B8" s="20" t="s">
        <v>15</v>
      </c>
      <c r="C8" s="18">
        <f>SUM(C9:C17)</f>
        <v>1142527.0999999999</v>
      </c>
      <c r="D8" s="18">
        <f>SUM(D9:D17)</f>
        <v>143336.41</v>
      </c>
      <c r="E8" s="18">
        <f t="shared" si="0"/>
        <v>12.545558875583785</v>
      </c>
      <c r="F8" s="18">
        <f t="shared" ref="F8" si="1">SUM(F9:F17)</f>
        <v>145600.53</v>
      </c>
      <c r="G8" s="18">
        <f t="shared" ref="G8:G70" si="2">D8/F8*100</f>
        <v>98.4449781879228</v>
      </c>
      <c r="I8" s="22"/>
    </row>
    <row r="9" spans="1:9" ht="30" x14ac:dyDescent="0.25">
      <c r="A9" s="23" t="s">
        <v>16</v>
      </c>
      <c r="B9" s="24" t="s">
        <v>17</v>
      </c>
      <c r="C9" s="25">
        <v>1499.4</v>
      </c>
      <c r="D9" s="26">
        <v>226.4</v>
      </c>
      <c r="E9" s="27">
        <f t="shared" si="0"/>
        <v>15.099373082566359</v>
      </c>
      <c r="F9" s="26">
        <v>220.9</v>
      </c>
      <c r="G9" s="27">
        <f t="shared" si="2"/>
        <v>102.48981439565415</v>
      </c>
    </row>
    <row r="10" spans="1:9" ht="45" x14ac:dyDescent="0.25">
      <c r="A10" s="23" t="s">
        <v>18</v>
      </c>
      <c r="B10" s="24" t="s">
        <v>19</v>
      </c>
      <c r="C10" s="25">
        <v>114185.3</v>
      </c>
      <c r="D10" s="26">
        <v>18049.75</v>
      </c>
      <c r="E10" s="27">
        <f t="shared" si="0"/>
        <v>15.807420044436544</v>
      </c>
      <c r="F10" s="26">
        <v>20958.7</v>
      </c>
      <c r="G10" s="27">
        <f t="shared" si="2"/>
        <v>86.120560912652024</v>
      </c>
    </row>
    <row r="11" spans="1:9" ht="45" x14ac:dyDescent="0.25">
      <c r="A11" s="23" t="s">
        <v>20</v>
      </c>
      <c r="B11" s="24" t="s">
        <v>21</v>
      </c>
      <c r="C11" s="25">
        <v>174970.8</v>
      </c>
      <c r="D11" s="26">
        <v>32688.33</v>
      </c>
      <c r="E11" s="27">
        <f t="shared" si="0"/>
        <v>18.682162966620719</v>
      </c>
      <c r="F11" s="26">
        <v>27243.5</v>
      </c>
      <c r="G11" s="27">
        <f t="shared" si="2"/>
        <v>119.98579477673574</v>
      </c>
    </row>
    <row r="12" spans="1:9" x14ac:dyDescent="0.25">
      <c r="A12" s="23" t="s">
        <v>22</v>
      </c>
      <c r="B12" s="24" t="s">
        <v>23</v>
      </c>
      <c r="C12" s="25">
        <v>56349.7</v>
      </c>
      <c r="D12" s="26">
        <v>8869.2999999999993</v>
      </c>
      <c r="E12" s="27">
        <f t="shared" si="0"/>
        <v>15.739746617994415</v>
      </c>
      <c r="F12" s="26">
        <v>8956.7000000000007</v>
      </c>
      <c r="G12" s="27">
        <f t="shared" si="2"/>
        <v>99.024194178659528</v>
      </c>
    </row>
    <row r="13" spans="1:9" ht="45" x14ac:dyDescent="0.25">
      <c r="A13" s="23" t="s">
        <v>24</v>
      </c>
      <c r="B13" s="24" t="s">
        <v>25</v>
      </c>
      <c r="C13" s="25">
        <v>98404.4</v>
      </c>
      <c r="D13" s="26">
        <v>13291.7</v>
      </c>
      <c r="E13" s="27">
        <f t="shared" si="0"/>
        <v>13.507221221815286</v>
      </c>
      <c r="F13" s="26">
        <v>12127.2</v>
      </c>
      <c r="G13" s="27">
        <f t="shared" si="2"/>
        <v>109.60238142357674</v>
      </c>
    </row>
    <row r="14" spans="1:9" x14ac:dyDescent="0.25">
      <c r="A14" s="23" t="s">
        <v>26</v>
      </c>
      <c r="B14" s="24" t="s">
        <v>27</v>
      </c>
      <c r="C14" s="25">
        <v>28770.1</v>
      </c>
      <c r="D14" s="26">
        <v>4226.53</v>
      </c>
      <c r="E14" s="27">
        <f t="shared" si="0"/>
        <v>14.690703195331265</v>
      </c>
      <c r="F14" s="26">
        <v>4761.7</v>
      </c>
      <c r="G14" s="27">
        <f t="shared" si="2"/>
        <v>88.760946720708986</v>
      </c>
    </row>
    <row r="15" spans="1:9" x14ac:dyDescent="0.25">
      <c r="A15" s="23" t="s">
        <v>28</v>
      </c>
      <c r="B15" s="24" t="s">
        <v>29</v>
      </c>
      <c r="C15" s="25">
        <v>43087.199999999997</v>
      </c>
      <c r="D15" s="26">
        <v>8720.6</v>
      </c>
      <c r="E15" s="27">
        <f t="shared" si="0"/>
        <v>20.239421452310665</v>
      </c>
      <c r="F15" s="26">
        <v>10154.530000000001</v>
      </c>
      <c r="G15" s="27">
        <f t="shared" si="2"/>
        <v>85.878913155015539</v>
      </c>
    </row>
    <row r="16" spans="1:9" x14ac:dyDescent="0.25">
      <c r="A16" s="23" t="s">
        <v>30</v>
      </c>
      <c r="B16" s="24" t="s">
        <v>31</v>
      </c>
      <c r="C16" s="25">
        <v>20000</v>
      </c>
      <c r="D16" s="26">
        <v>0</v>
      </c>
      <c r="E16" s="27">
        <f t="shared" si="0"/>
        <v>0</v>
      </c>
      <c r="F16" s="26">
        <v>0</v>
      </c>
      <c r="G16" s="27">
        <v>0</v>
      </c>
    </row>
    <row r="17" spans="1:9" x14ac:dyDescent="0.25">
      <c r="A17" s="23" t="s">
        <v>32</v>
      </c>
      <c r="B17" s="24" t="s">
        <v>33</v>
      </c>
      <c r="C17" s="25">
        <v>605260.19999999995</v>
      </c>
      <c r="D17" s="26">
        <v>57263.8</v>
      </c>
      <c r="E17" s="27">
        <f t="shared" si="0"/>
        <v>9.461021887776532</v>
      </c>
      <c r="F17" s="26">
        <v>61177.3</v>
      </c>
      <c r="G17" s="27">
        <f t="shared" si="2"/>
        <v>93.603019420602081</v>
      </c>
    </row>
    <row r="18" spans="1:9" s="21" customFormat="1" x14ac:dyDescent="0.25">
      <c r="A18" s="19" t="s">
        <v>34</v>
      </c>
      <c r="B18" s="20" t="s">
        <v>35</v>
      </c>
      <c r="C18" s="18">
        <f>SUM(C19:C20)</f>
        <v>14515.6</v>
      </c>
      <c r="D18" s="18">
        <f>SUM(D19:D20)</f>
        <v>3661</v>
      </c>
      <c r="E18" s="18">
        <f t="shared" si="0"/>
        <v>25.221141392708535</v>
      </c>
      <c r="F18" s="18">
        <f t="shared" ref="F18" si="3">SUM(F19:F20)</f>
        <v>3499.8</v>
      </c>
      <c r="G18" s="18">
        <f t="shared" si="2"/>
        <v>104.60597748442768</v>
      </c>
      <c r="I18" s="22"/>
    </row>
    <row r="19" spans="1:9" x14ac:dyDescent="0.25">
      <c r="A19" s="23" t="s">
        <v>36</v>
      </c>
      <c r="B19" s="24" t="s">
        <v>37</v>
      </c>
      <c r="C19" s="25">
        <v>14472.9</v>
      </c>
      <c r="D19" s="26">
        <v>3618.3</v>
      </c>
      <c r="E19" s="27">
        <f t="shared" si="0"/>
        <v>25.000518209895738</v>
      </c>
      <c r="F19" s="26">
        <v>3472</v>
      </c>
      <c r="G19" s="27">
        <f t="shared" si="2"/>
        <v>104.21370967741936</v>
      </c>
    </row>
    <row r="20" spans="1:9" x14ac:dyDescent="0.25">
      <c r="A20" s="23" t="s">
        <v>38</v>
      </c>
      <c r="B20" s="24" t="s">
        <v>39</v>
      </c>
      <c r="C20" s="25">
        <v>42.7</v>
      </c>
      <c r="D20" s="26">
        <v>42.7</v>
      </c>
      <c r="E20" s="27">
        <f t="shared" si="0"/>
        <v>100</v>
      </c>
      <c r="F20" s="26">
        <v>27.8</v>
      </c>
      <c r="G20" s="27">
        <v>0</v>
      </c>
    </row>
    <row r="21" spans="1:9" s="21" customFormat="1" ht="28.5" x14ac:dyDescent="0.25">
      <c r="A21" s="19" t="s">
        <v>40</v>
      </c>
      <c r="B21" s="20" t="s">
        <v>41</v>
      </c>
      <c r="C21" s="18">
        <f>SUM(C22:C25)</f>
        <v>154530.5</v>
      </c>
      <c r="D21" s="18">
        <f>SUM(D22:D25)</f>
        <v>33926.699999999997</v>
      </c>
      <c r="E21" s="18">
        <f t="shared" si="0"/>
        <v>21.954695027842398</v>
      </c>
      <c r="F21" s="18">
        <f>SUM(F22:F25)</f>
        <v>19746.73</v>
      </c>
      <c r="G21" s="18">
        <f t="shared" si="2"/>
        <v>171.80920587864421</v>
      </c>
      <c r="I21" s="22"/>
    </row>
    <row r="22" spans="1:9" x14ac:dyDescent="0.25">
      <c r="A22" s="23" t="s">
        <v>42</v>
      </c>
      <c r="B22" s="24" t="s">
        <v>43</v>
      </c>
      <c r="C22" s="25">
        <v>21262.5</v>
      </c>
      <c r="D22" s="26">
        <v>4800</v>
      </c>
      <c r="E22" s="27">
        <f t="shared" si="0"/>
        <v>22.57495590828924</v>
      </c>
      <c r="F22" s="26">
        <v>4658.3</v>
      </c>
      <c r="G22" s="27">
        <f t="shared" si="2"/>
        <v>103.04188223171542</v>
      </c>
    </row>
    <row r="23" spans="1:9" ht="30" x14ac:dyDescent="0.25">
      <c r="A23" s="23" t="s">
        <v>44</v>
      </c>
      <c r="B23" s="24" t="s">
        <v>45</v>
      </c>
      <c r="C23" s="25">
        <v>78428</v>
      </c>
      <c r="D23" s="26">
        <v>17877.900000000001</v>
      </c>
      <c r="E23" s="27">
        <f t="shared" si="0"/>
        <v>22.795302698016016</v>
      </c>
      <c r="F23" s="26">
        <v>15075.43</v>
      </c>
      <c r="G23" s="27">
        <f t="shared" si="2"/>
        <v>118.58965216912554</v>
      </c>
    </row>
    <row r="24" spans="1:9" x14ac:dyDescent="0.25">
      <c r="A24" s="23" t="s">
        <v>46</v>
      </c>
      <c r="B24" s="24" t="s">
        <v>47</v>
      </c>
      <c r="C24" s="27">
        <v>0</v>
      </c>
      <c r="D24" s="26">
        <v>0</v>
      </c>
      <c r="E24" s="27">
        <v>0</v>
      </c>
      <c r="F24" s="26">
        <v>0</v>
      </c>
      <c r="G24" s="27">
        <v>0</v>
      </c>
    </row>
    <row r="25" spans="1:9" ht="30" x14ac:dyDescent="0.25">
      <c r="A25" s="23" t="s">
        <v>48</v>
      </c>
      <c r="B25" s="24" t="s">
        <v>49</v>
      </c>
      <c r="C25" s="25">
        <v>54840</v>
      </c>
      <c r="D25" s="26">
        <v>11248.8</v>
      </c>
      <c r="E25" s="27">
        <f t="shared" si="0"/>
        <v>20.512035010940917</v>
      </c>
      <c r="F25" s="26">
        <v>13</v>
      </c>
      <c r="G25" s="27">
        <f t="shared" si="2"/>
        <v>86529.230769230766</v>
      </c>
    </row>
    <row r="26" spans="1:9" x14ac:dyDescent="0.25">
      <c r="A26" s="19" t="s">
        <v>50</v>
      </c>
      <c r="B26" s="20" t="s">
        <v>51</v>
      </c>
      <c r="C26" s="28">
        <f>SUM(C27:C35)</f>
        <v>5393404.5999999996</v>
      </c>
      <c r="D26" s="28">
        <f>SUM(D27:D35)</f>
        <v>1058353.9000000001</v>
      </c>
      <c r="E26" s="28">
        <f t="shared" si="0"/>
        <v>19.62311338555984</v>
      </c>
      <c r="F26" s="28">
        <f t="shared" ref="F26" si="4">SUM(F27:F35)</f>
        <v>865574.39999999991</v>
      </c>
      <c r="G26" s="28">
        <f t="shared" si="2"/>
        <v>122.27185785531553</v>
      </c>
    </row>
    <row r="27" spans="1:9" s="21" customFormat="1" x14ac:dyDescent="0.25">
      <c r="A27" s="23" t="s">
        <v>52</v>
      </c>
      <c r="B27" s="24" t="s">
        <v>53</v>
      </c>
      <c r="C27" s="25">
        <v>138287.70000000001</v>
      </c>
      <c r="D27" s="26">
        <v>21074</v>
      </c>
      <c r="E27" s="27">
        <f t="shared" si="0"/>
        <v>15.239243981930423</v>
      </c>
      <c r="F27" s="26">
        <v>16563.45</v>
      </c>
      <c r="G27" s="27">
        <f t="shared" si="2"/>
        <v>127.23194745056132</v>
      </c>
      <c r="H27" s="4"/>
      <c r="I27" s="22"/>
    </row>
    <row r="28" spans="1:9" x14ac:dyDescent="0.25">
      <c r="A28" s="23" t="s">
        <v>54</v>
      </c>
      <c r="B28" s="24" t="s">
        <v>55</v>
      </c>
      <c r="C28" s="25">
        <v>900</v>
      </c>
      <c r="D28" s="26">
        <v>0</v>
      </c>
      <c r="E28" s="27">
        <f t="shared" si="0"/>
        <v>0</v>
      </c>
      <c r="F28" s="26">
        <v>0</v>
      </c>
      <c r="G28" s="27">
        <v>0</v>
      </c>
      <c r="H28" s="4"/>
    </row>
    <row r="29" spans="1:9" x14ac:dyDescent="0.25">
      <c r="A29" s="23" t="s">
        <v>56</v>
      </c>
      <c r="B29" s="24" t="s">
        <v>57</v>
      </c>
      <c r="C29" s="25">
        <v>1016797.2</v>
      </c>
      <c r="D29" s="26">
        <v>74845.7</v>
      </c>
      <c r="E29" s="27">
        <f t="shared" si="0"/>
        <v>7.3609270363844432</v>
      </c>
      <c r="F29" s="26">
        <v>32795.65</v>
      </c>
      <c r="G29" s="27">
        <f t="shared" si="2"/>
        <v>228.2183765224961</v>
      </c>
      <c r="H29" s="4"/>
    </row>
    <row r="30" spans="1:9" x14ac:dyDescent="0.25">
      <c r="A30" s="23" t="s">
        <v>58</v>
      </c>
      <c r="B30" s="24" t="s">
        <v>59</v>
      </c>
      <c r="C30" s="25">
        <v>429277</v>
      </c>
      <c r="D30" s="26">
        <v>281125</v>
      </c>
      <c r="E30" s="27">
        <f t="shared" si="0"/>
        <v>65.48801822599394</v>
      </c>
      <c r="F30" s="26">
        <v>76157.899999999994</v>
      </c>
      <c r="G30" s="27">
        <f t="shared" si="2"/>
        <v>369.13439052284798</v>
      </c>
      <c r="H30" s="4"/>
    </row>
    <row r="31" spans="1:9" x14ac:dyDescent="0.25">
      <c r="A31" s="23" t="s">
        <v>60</v>
      </c>
      <c r="B31" s="24" t="s">
        <v>61</v>
      </c>
      <c r="C31" s="25">
        <v>127710.39999999999</v>
      </c>
      <c r="D31" s="26">
        <v>16217.9</v>
      </c>
      <c r="E31" s="27">
        <f t="shared" si="0"/>
        <v>12.698965785088765</v>
      </c>
      <c r="F31" s="26">
        <v>15571.4</v>
      </c>
      <c r="G31" s="27">
        <f t="shared" si="2"/>
        <v>104.15184248044491</v>
      </c>
      <c r="H31" s="4"/>
    </row>
    <row r="32" spans="1:9" x14ac:dyDescent="0.25">
      <c r="A32" s="23" t="s">
        <v>62</v>
      </c>
      <c r="B32" s="24" t="s">
        <v>63</v>
      </c>
      <c r="C32" s="25">
        <v>7355.8</v>
      </c>
      <c r="D32" s="26">
        <v>599.70000000000005</v>
      </c>
      <c r="E32" s="27">
        <f t="shared" si="0"/>
        <v>8.1527502107180734</v>
      </c>
      <c r="F32" s="26">
        <v>351.8</v>
      </c>
      <c r="G32" s="27">
        <v>0</v>
      </c>
      <c r="H32" s="4"/>
    </row>
    <row r="33" spans="1:9" x14ac:dyDescent="0.25">
      <c r="A33" s="23" t="s">
        <v>64</v>
      </c>
      <c r="B33" s="24" t="s">
        <v>65</v>
      </c>
      <c r="C33" s="25">
        <v>2973040.1</v>
      </c>
      <c r="D33" s="26">
        <v>650813.30000000005</v>
      </c>
      <c r="E33" s="27">
        <f t="shared" si="0"/>
        <v>21.890498550624997</v>
      </c>
      <c r="F33" s="26">
        <v>610510.80000000005</v>
      </c>
      <c r="G33" s="27">
        <f t="shared" si="2"/>
        <v>106.60143931933719</v>
      </c>
      <c r="H33" s="4"/>
    </row>
    <row r="34" spans="1:9" x14ac:dyDescent="0.25">
      <c r="A34" s="23" t="s">
        <v>66</v>
      </c>
      <c r="B34" s="24" t="s">
        <v>67</v>
      </c>
      <c r="C34" s="25">
        <v>54400.6</v>
      </c>
      <c r="D34" s="26">
        <v>3435.4</v>
      </c>
      <c r="E34" s="27">
        <f t="shared" si="0"/>
        <v>6.3150038786336919</v>
      </c>
      <c r="F34" s="26">
        <v>5202.7</v>
      </c>
      <c r="G34" s="27">
        <f t="shared" si="2"/>
        <v>66.031099236934679</v>
      </c>
      <c r="H34" s="4"/>
    </row>
    <row r="35" spans="1:9" x14ac:dyDescent="0.25">
      <c r="A35" s="23" t="s">
        <v>68</v>
      </c>
      <c r="B35" s="24" t="s">
        <v>69</v>
      </c>
      <c r="C35" s="25">
        <v>645635.80000000005</v>
      </c>
      <c r="D35" s="26">
        <v>10242.9</v>
      </c>
      <c r="E35" s="27">
        <f t="shared" si="0"/>
        <v>1.5864826578699631</v>
      </c>
      <c r="F35" s="26">
        <v>108420.7</v>
      </c>
      <c r="G35" s="27">
        <f t="shared" si="2"/>
        <v>9.447365678325264</v>
      </c>
      <c r="H35" s="4"/>
    </row>
    <row r="36" spans="1:9" x14ac:dyDescent="0.25">
      <c r="A36" s="19" t="s">
        <v>70</v>
      </c>
      <c r="B36" s="20" t="s">
        <v>71</v>
      </c>
      <c r="C36" s="28">
        <f>SUM(C37:C40)</f>
        <v>2100825.35</v>
      </c>
      <c r="D36" s="28">
        <f t="shared" ref="D36" si="5">SUM(D37:D40)</f>
        <v>629549.60000000009</v>
      </c>
      <c r="E36" s="28">
        <f t="shared" si="0"/>
        <v>29.966774724990824</v>
      </c>
      <c r="F36" s="28">
        <f t="shared" ref="F36" si="6">SUM(F37:F40)</f>
        <v>272140.40000000002</v>
      </c>
      <c r="G36" s="28">
        <f t="shared" si="2"/>
        <v>231.33265035253862</v>
      </c>
    </row>
    <row r="37" spans="1:9" x14ac:dyDescent="0.25">
      <c r="A37" s="23" t="s">
        <v>72</v>
      </c>
      <c r="B37" s="24" t="s">
        <v>73</v>
      </c>
      <c r="C37" s="25">
        <v>596390.75</v>
      </c>
      <c r="D37" s="26">
        <v>502996.8</v>
      </c>
      <c r="E37" s="27">
        <f t="shared" si="0"/>
        <v>84.340141090384108</v>
      </c>
      <c r="F37" s="26">
        <v>0</v>
      </c>
      <c r="G37" s="27" t="e">
        <f t="shared" si="2"/>
        <v>#DIV/0!</v>
      </c>
      <c r="H37" s="29"/>
    </row>
    <row r="38" spans="1:9" x14ac:dyDescent="0.25">
      <c r="A38" s="23" t="s">
        <v>74</v>
      </c>
      <c r="B38" s="24" t="s">
        <v>75</v>
      </c>
      <c r="C38" s="25">
        <v>1210316.8999999999</v>
      </c>
      <c r="D38" s="26">
        <v>115699</v>
      </c>
      <c r="E38" s="27">
        <f t="shared" si="0"/>
        <v>9.5593972124160231</v>
      </c>
      <c r="F38" s="26">
        <v>263936.2</v>
      </c>
      <c r="G38" s="27">
        <f t="shared" si="2"/>
        <v>43.83597248122841</v>
      </c>
      <c r="H38" s="29"/>
    </row>
    <row r="39" spans="1:9" x14ac:dyDescent="0.25">
      <c r="A39" s="23" t="s">
        <v>76</v>
      </c>
      <c r="B39" s="24" t="s">
        <v>77</v>
      </c>
      <c r="C39" s="25">
        <v>130442.3</v>
      </c>
      <c r="D39" s="26">
        <v>0</v>
      </c>
      <c r="E39" s="27">
        <f t="shared" si="0"/>
        <v>0</v>
      </c>
      <c r="F39" s="26">
        <v>0</v>
      </c>
      <c r="G39" s="27">
        <v>0</v>
      </c>
      <c r="H39" s="29"/>
    </row>
    <row r="40" spans="1:9" ht="30" x14ac:dyDescent="0.25">
      <c r="A40" s="23" t="s">
        <v>78</v>
      </c>
      <c r="B40" s="24" t="s">
        <v>79</v>
      </c>
      <c r="C40" s="25">
        <v>163675.4</v>
      </c>
      <c r="D40" s="26">
        <v>10853.8</v>
      </c>
      <c r="E40" s="27">
        <f t="shared" si="0"/>
        <v>6.6312958453133453</v>
      </c>
      <c r="F40" s="26">
        <v>8204.2000000000007</v>
      </c>
      <c r="G40" s="27">
        <f t="shared" si="2"/>
        <v>132.29565344579603</v>
      </c>
      <c r="H40" s="29"/>
    </row>
    <row r="41" spans="1:9" x14ac:dyDescent="0.25">
      <c r="A41" s="19" t="s">
        <v>80</v>
      </c>
      <c r="B41" s="20" t="s">
        <v>81</v>
      </c>
      <c r="C41" s="28">
        <f>SUM(C42:C43)</f>
        <v>340392.7</v>
      </c>
      <c r="D41" s="28">
        <f t="shared" ref="D41" si="7">SUM(D42:D43)</f>
        <v>88897.5</v>
      </c>
      <c r="E41" s="28">
        <f t="shared" si="0"/>
        <v>26.116159365344792</v>
      </c>
      <c r="F41" s="28">
        <f t="shared" ref="F41" si="8">SUM(F42:F43)</f>
        <v>4863.3999999999996</v>
      </c>
      <c r="G41" s="28">
        <f t="shared" si="2"/>
        <v>1827.8878973557596</v>
      </c>
    </row>
    <row r="42" spans="1:9" s="21" customFormat="1" ht="30" x14ac:dyDescent="0.25">
      <c r="A42" s="23" t="s">
        <v>82</v>
      </c>
      <c r="B42" s="24" t="s">
        <v>83</v>
      </c>
      <c r="C42" s="25">
        <v>5098.3</v>
      </c>
      <c r="D42" s="26">
        <v>33.200000000000003</v>
      </c>
      <c r="E42" s="27">
        <f t="shared" si="0"/>
        <v>0.65119745797618822</v>
      </c>
      <c r="F42" s="26">
        <v>89</v>
      </c>
      <c r="G42" s="27">
        <f t="shared" si="2"/>
        <v>37.303370786516858</v>
      </c>
      <c r="I42" s="22"/>
    </row>
    <row r="43" spans="1:9" x14ac:dyDescent="0.25">
      <c r="A43" s="23" t="s">
        <v>84</v>
      </c>
      <c r="B43" s="24" t="s">
        <v>85</v>
      </c>
      <c r="C43" s="30">
        <v>335294.40000000002</v>
      </c>
      <c r="D43" s="26">
        <v>88864.3</v>
      </c>
      <c r="E43" s="27">
        <f t="shared" si="0"/>
        <v>26.503365400674749</v>
      </c>
      <c r="F43" s="26">
        <v>4774.3999999999996</v>
      </c>
      <c r="G43" s="27">
        <f t="shared" si="2"/>
        <v>1861.2663371313677</v>
      </c>
      <c r="H43" s="21"/>
    </row>
    <row r="44" spans="1:9" x14ac:dyDescent="0.25">
      <c r="A44" s="19" t="s">
        <v>86</v>
      </c>
      <c r="B44" s="20" t="s">
        <v>87</v>
      </c>
      <c r="C44" s="31">
        <f t="shared" ref="C44:D44" si="9">SUM(C45:C52)</f>
        <v>6536571.7999999998</v>
      </c>
      <c r="D44" s="31">
        <f t="shared" si="9"/>
        <v>1576164.7999999998</v>
      </c>
      <c r="E44" s="31">
        <f t="shared" si="0"/>
        <v>24.113018998735697</v>
      </c>
      <c r="F44" s="31">
        <f t="shared" ref="F44" si="10">SUM(F45:F52)</f>
        <v>1458719.6</v>
      </c>
      <c r="G44" s="31">
        <f t="shared" si="2"/>
        <v>108.05125261907769</v>
      </c>
    </row>
    <row r="45" spans="1:9" s="21" customFormat="1" x14ac:dyDescent="0.25">
      <c r="A45" s="23" t="s">
        <v>88</v>
      </c>
      <c r="B45" s="24" t="s">
        <v>89</v>
      </c>
      <c r="C45" s="30">
        <v>1479993.8</v>
      </c>
      <c r="D45" s="26">
        <v>359342.1</v>
      </c>
      <c r="E45" s="27">
        <f t="shared" si="0"/>
        <v>24.279973335023428</v>
      </c>
      <c r="F45" s="26">
        <v>329905.8</v>
      </c>
      <c r="G45" s="27">
        <f t="shared" si="2"/>
        <v>108.92263791664165</v>
      </c>
      <c r="H45" s="4"/>
      <c r="I45" s="22"/>
    </row>
    <row r="46" spans="1:9" x14ac:dyDescent="0.25">
      <c r="A46" s="23" t="s">
        <v>90</v>
      </c>
      <c r="B46" s="24" t="s">
        <v>91</v>
      </c>
      <c r="C46" s="30">
        <v>4247454.0999999996</v>
      </c>
      <c r="D46" s="26">
        <v>1057386.2</v>
      </c>
      <c r="E46" s="27">
        <f t="shared" si="0"/>
        <v>24.894588030980724</v>
      </c>
      <c r="F46" s="26">
        <v>965995.2</v>
      </c>
      <c r="G46" s="27">
        <f t="shared" si="2"/>
        <v>109.46081305579986</v>
      </c>
      <c r="H46" s="4"/>
    </row>
    <row r="47" spans="1:9" x14ac:dyDescent="0.25">
      <c r="A47" s="23" t="s">
        <v>92</v>
      </c>
      <c r="B47" s="24" t="s">
        <v>93</v>
      </c>
      <c r="C47" s="30">
        <v>74685.2</v>
      </c>
      <c r="D47" s="26">
        <v>14418.5</v>
      </c>
      <c r="E47" s="27">
        <f t="shared" si="0"/>
        <v>19.305699121111012</v>
      </c>
      <c r="F47" s="26">
        <v>14656.4</v>
      </c>
      <c r="G47" s="27">
        <f t="shared" si="2"/>
        <v>98.376818318277344</v>
      </c>
      <c r="H47" s="4"/>
    </row>
    <row r="48" spans="1:9" x14ac:dyDescent="0.25">
      <c r="A48" s="23" t="s">
        <v>94</v>
      </c>
      <c r="B48" s="24" t="s">
        <v>95</v>
      </c>
      <c r="C48" s="30">
        <v>471702.2</v>
      </c>
      <c r="D48" s="26">
        <v>98468.9</v>
      </c>
      <c r="E48" s="27">
        <f t="shared" si="0"/>
        <v>20.87522593704248</v>
      </c>
      <c r="F48" s="26">
        <v>110240.6</v>
      </c>
      <c r="G48" s="27">
        <f t="shared" si="2"/>
        <v>89.321810657779437</v>
      </c>
      <c r="H48" s="4"/>
    </row>
    <row r="49" spans="1:9" ht="30" x14ac:dyDescent="0.25">
      <c r="A49" s="23" t="s">
        <v>96</v>
      </c>
      <c r="B49" s="24" t="s">
        <v>97</v>
      </c>
      <c r="C49" s="30">
        <v>32384.799999999999</v>
      </c>
      <c r="D49" s="26">
        <v>6177.5</v>
      </c>
      <c r="E49" s="27">
        <f t="shared" si="0"/>
        <v>19.07530693411724</v>
      </c>
      <c r="F49" s="26">
        <v>6996</v>
      </c>
      <c r="G49" s="27">
        <f t="shared" si="2"/>
        <v>88.300457404230997</v>
      </c>
      <c r="H49" s="4"/>
    </row>
    <row r="50" spans="1:9" x14ac:dyDescent="0.25">
      <c r="A50" s="23" t="s">
        <v>98</v>
      </c>
      <c r="B50" s="24" t="s">
        <v>99</v>
      </c>
      <c r="C50" s="30">
        <v>1062.2</v>
      </c>
      <c r="D50" s="26">
        <v>0</v>
      </c>
      <c r="E50" s="27">
        <f t="shared" si="0"/>
        <v>0</v>
      </c>
      <c r="F50" s="26">
        <v>0</v>
      </c>
      <c r="G50" s="27">
        <v>0</v>
      </c>
      <c r="H50" s="4"/>
    </row>
    <row r="51" spans="1:9" x14ac:dyDescent="0.25">
      <c r="A51" s="23" t="s">
        <v>100</v>
      </c>
      <c r="B51" s="24" t="s">
        <v>101</v>
      </c>
      <c r="C51" s="30">
        <v>13317.7</v>
      </c>
      <c r="D51" s="26">
        <v>2201</v>
      </c>
      <c r="E51" s="27">
        <f t="shared" si="0"/>
        <v>16.526877764178501</v>
      </c>
      <c r="F51" s="26">
        <v>173</v>
      </c>
      <c r="G51" s="27">
        <f t="shared" si="2"/>
        <v>1272.2543352601156</v>
      </c>
      <c r="H51" s="4"/>
    </row>
    <row r="52" spans="1:9" x14ac:dyDescent="0.25">
      <c r="A52" s="23" t="s">
        <v>102</v>
      </c>
      <c r="B52" s="24" t="s">
        <v>103</v>
      </c>
      <c r="C52" s="30">
        <v>215971.8</v>
      </c>
      <c r="D52" s="26">
        <v>38170.6</v>
      </c>
      <c r="E52" s="27">
        <f t="shared" si="0"/>
        <v>17.673881497491802</v>
      </c>
      <c r="F52" s="26">
        <v>30752.6</v>
      </c>
      <c r="G52" s="27">
        <f t="shared" si="2"/>
        <v>124.12153769112206</v>
      </c>
      <c r="H52" s="4"/>
    </row>
    <row r="53" spans="1:9" x14ac:dyDescent="0.25">
      <c r="A53" s="19" t="s">
        <v>104</v>
      </c>
      <c r="B53" s="20" t="s">
        <v>105</v>
      </c>
      <c r="C53" s="28">
        <f>SUM(C54:C55)</f>
        <v>510925.89999999997</v>
      </c>
      <c r="D53" s="28">
        <f>SUM(D54:D55)</f>
        <v>66476.399999999994</v>
      </c>
      <c r="E53" s="28">
        <f t="shared" si="0"/>
        <v>13.010966952350625</v>
      </c>
      <c r="F53" s="28">
        <f>SUM(F54:F55)</f>
        <v>63960.5</v>
      </c>
      <c r="G53" s="28">
        <f t="shared" si="2"/>
        <v>103.93352147028243</v>
      </c>
    </row>
    <row r="54" spans="1:9" s="21" customFormat="1" x14ac:dyDescent="0.25">
      <c r="A54" s="23" t="s">
        <v>106</v>
      </c>
      <c r="B54" s="24" t="s">
        <v>107</v>
      </c>
      <c r="C54" s="25">
        <v>490980.6</v>
      </c>
      <c r="D54" s="26">
        <v>63321.2</v>
      </c>
      <c r="E54" s="27">
        <f t="shared" si="0"/>
        <v>12.896884316814146</v>
      </c>
      <c r="F54" s="26">
        <v>60737.65</v>
      </c>
      <c r="G54" s="27">
        <f t="shared" si="2"/>
        <v>104.25362192972563</v>
      </c>
      <c r="I54" s="22"/>
    </row>
    <row r="55" spans="1:9" x14ac:dyDescent="0.25">
      <c r="A55" s="23" t="s">
        <v>108</v>
      </c>
      <c r="B55" s="24" t="s">
        <v>109</v>
      </c>
      <c r="C55" s="25">
        <v>19945.3</v>
      </c>
      <c r="D55" s="26">
        <v>3155.2</v>
      </c>
      <c r="E55" s="27">
        <f t="shared" si="0"/>
        <v>15.819265691666709</v>
      </c>
      <c r="F55" s="26">
        <v>3222.85</v>
      </c>
      <c r="G55" s="27">
        <f t="shared" si="2"/>
        <v>97.900926198861242</v>
      </c>
      <c r="H55" s="21"/>
    </row>
    <row r="56" spans="1:9" x14ac:dyDescent="0.25">
      <c r="A56" s="19" t="s">
        <v>110</v>
      </c>
      <c r="B56" s="20" t="s">
        <v>111</v>
      </c>
      <c r="C56" s="28">
        <f>SUM(C57:C62)</f>
        <v>1848061.1</v>
      </c>
      <c r="D56" s="28">
        <f>SUM(D57:D62)</f>
        <v>193101.47</v>
      </c>
      <c r="E56" s="28">
        <f t="shared" si="0"/>
        <v>10.448868276054291</v>
      </c>
      <c r="F56" s="28">
        <f>SUM(F57:F62)</f>
        <v>346795.8</v>
      </c>
      <c r="G56" s="28">
        <f t="shared" si="2"/>
        <v>55.681605717254946</v>
      </c>
    </row>
    <row r="57" spans="1:9" x14ac:dyDescent="0.25">
      <c r="A57" s="23" t="s">
        <v>112</v>
      </c>
      <c r="B57" s="24" t="s">
        <v>113</v>
      </c>
      <c r="C57" s="25">
        <v>398260.7</v>
      </c>
      <c r="D57" s="26">
        <v>86674.43</v>
      </c>
      <c r="E57" s="27">
        <f t="shared" si="0"/>
        <v>21.763239506182757</v>
      </c>
      <c r="F57" s="26">
        <v>77565.399999999994</v>
      </c>
      <c r="G57" s="27">
        <f t="shared" si="2"/>
        <v>111.7436769487426</v>
      </c>
    </row>
    <row r="58" spans="1:9" x14ac:dyDescent="0.25">
      <c r="A58" s="23" t="s">
        <v>114</v>
      </c>
      <c r="B58" s="24" t="s">
        <v>115</v>
      </c>
      <c r="C58" s="25">
        <v>425201.2</v>
      </c>
      <c r="D58" s="26">
        <v>54885.84</v>
      </c>
      <c r="E58" s="27">
        <f t="shared" si="0"/>
        <v>12.908204398294265</v>
      </c>
      <c r="F58" s="26">
        <v>25131</v>
      </c>
      <c r="G58" s="27">
        <f t="shared" si="2"/>
        <v>218.39894950459589</v>
      </c>
    </row>
    <row r="59" spans="1:9" x14ac:dyDescent="0.25">
      <c r="A59" s="23" t="s">
        <v>116</v>
      </c>
      <c r="B59" s="24" t="s">
        <v>117</v>
      </c>
      <c r="C59" s="25">
        <v>3045.1</v>
      </c>
      <c r="D59" s="26">
        <v>640.5</v>
      </c>
      <c r="E59" s="27">
        <f t="shared" si="0"/>
        <v>21.033791993694788</v>
      </c>
      <c r="F59" s="26">
        <v>605.6</v>
      </c>
      <c r="G59" s="27">
        <f t="shared" si="2"/>
        <v>105.76287978863937</v>
      </c>
    </row>
    <row r="60" spans="1:9" ht="30" x14ac:dyDescent="0.25">
      <c r="A60" s="23" t="s">
        <v>118</v>
      </c>
      <c r="B60" s="24" t="s">
        <v>119</v>
      </c>
      <c r="C60" s="25">
        <v>30035.3</v>
      </c>
      <c r="D60" s="26">
        <v>7426.1</v>
      </c>
      <c r="E60" s="27">
        <f t="shared" si="0"/>
        <v>24.724574084493913</v>
      </c>
      <c r="F60" s="26">
        <v>6893.4</v>
      </c>
      <c r="G60" s="27">
        <f t="shared" si="2"/>
        <v>107.72768155046857</v>
      </c>
    </row>
    <row r="61" spans="1:9" x14ac:dyDescent="0.25">
      <c r="A61" s="23" t="s">
        <v>120</v>
      </c>
      <c r="B61" s="24" t="s">
        <v>121</v>
      </c>
      <c r="C61" s="25">
        <v>720</v>
      </c>
      <c r="D61" s="26">
        <v>0</v>
      </c>
      <c r="E61" s="27">
        <f t="shared" si="0"/>
        <v>0</v>
      </c>
      <c r="F61" s="26">
        <v>0</v>
      </c>
      <c r="G61" s="27">
        <v>0</v>
      </c>
    </row>
    <row r="62" spans="1:9" x14ac:dyDescent="0.25">
      <c r="A62" s="23" t="s">
        <v>122</v>
      </c>
      <c r="B62" s="24" t="s">
        <v>123</v>
      </c>
      <c r="C62" s="25">
        <v>990798.8</v>
      </c>
      <c r="D62" s="26">
        <v>43474.6</v>
      </c>
      <c r="E62" s="27">
        <f t="shared" si="0"/>
        <v>4.3878333320549032</v>
      </c>
      <c r="F62" s="26">
        <v>236600.4</v>
      </c>
      <c r="G62" s="27">
        <f t="shared" si="2"/>
        <v>18.374694210153493</v>
      </c>
    </row>
    <row r="63" spans="1:9" x14ac:dyDescent="0.25">
      <c r="A63" s="19" t="s">
        <v>124</v>
      </c>
      <c r="B63" s="20" t="s">
        <v>125</v>
      </c>
      <c r="C63" s="28">
        <f>SUM(C64:C68)</f>
        <v>6385070.6999999993</v>
      </c>
      <c r="D63" s="28">
        <f>SUM(D64:D68)</f>
        <v>1772716.5</v>
      </c>
      <c r="E63" s="28">
        <f t="shared" si="0"/>
        <v>27.763459220584668</v>
      </c>
      <c r="F63" s="28">
        <f t="shared" ref="F63" si="11">SUM(F64:F68)</f>
        <v>1673132.4000000001</v>
      </c>
      <c r="G63" s="28">
        <f t="shared" si="2"/>
        <v>105.95195574480536</v>
      </c>
    </row>
    <row r="64" spans="1:9" s="21" customFormat="1" x14ac:dyDescent="0.25">
      <c r="A64" s="23" t="s">
        <v>126</v>
      </c>
      <c r="B64" s="24" t="s">
        <v>127</v>
      </c>
      <c r="C64" s="25">
        <v>121100</v>
      </c>
      <c r="D64" s="26">
        <v>34900.1</v>
      </c>
      <c r="E64" s="27">
        <f t="shared" si="0"/>
        <v>28.819240297274977</v>
      </c>
      <c r="F64" s="26">
        <v>30812.1</v>
      </c>
      <c r="G64" s="27">
        <f t="shared" si="2"/>
        <v>113.26751503467793</v>
      </c>
      <c r="H64" s="4"/>
      <c r="I64" s="22"/>
    </row>
    <row r="65" spans="1:9" x14ac:dyDescent="0.25">
      <c r="A65" s="23" t="s">
        <v>128</v>
      </c>
      <c r="B65" s="24" t="s">
        <v>129</v>
      </c>
      <c r="C65" s="25">
        <v>325479.40000000002</v>
      </c>
      <c r="D65" s="26">
        <v>77833.8</v>
      </c>
      <c r="E65" s="27">
        <f t="shared" si="0"/>
        <v>23.913587157896934</v>
      </c>
      <c r="F65" s="26">
        <v>73776.2</v>
      </c>
      <c r="G65" s="27">
        <f t="shared" si="2"/>
        <v>105.49987665398871</v>
      </c>
      <c r="H65" s="4"/>
    </row>
    <row r="66" spans="1:9" x14ac:dyDescent="0.25">
      <c r="A66" s="23" t="s">
        <v>130</v>
      </c>
      <c r="B66" s="24" t="s">
        <v>131</v>
      </c>
      <c r="C66" s="25">
        <v>3869188.9</v>
      </c>
      <c r="D66" s="26">
        <v>1180588.5</v>
      </c>
      <c r="E66" s="27">
        <f t="shared" si="0"/>
        <v>30.512557812827385</v>
      </c>
      <c r="F66" s="26">
        <v>1151498.75</v>
      </c>
      <c r="G66" s="27">
        <f t="shared" si="2"/>
        <v>102.52625111403727</v>
      </c>
      <c r="H66" s="4"/>
    </row>
    <row r="67" spans="1:9" x14ac:dyDescent="0.25">
      <c r="A67" s="23" t="s">
        <v>132</v>
      </c>
      <c r="B67" s="24" t="s">
        <v>133</v>
      </c>
      <c r="C67" s="25">
        <v>1931577.4</v>
      </c>
      <c r="D67" s="26">
        <v>471195.6</v>
      </c>
      <c r="E67" s="27">
        <f t="shared" si="0"/>
        <v>24.394342157865378</v>
      </c>
      <c r="F67" s="26">
        <v>410317.75</v>
      </c>
      <c r="G67" s="27">
        <f t="shared" si="2"/>
        <v>114.8367576104129</v>
      </c>
      <c r="H67" s="4"/>
    </row>
    <row r="68" spans="1:9" x14ac:dyDescent="0.25">
      <c r="A68" s="23" t="s">
        <v>134</v>
      </c>
      <c r="B68" s="24" t="s">
        <v>135</v>
      </c>
      <c r="C68" s="25">
        <v>137725</v>
      </c>
      <c r="D68" s="26">
        <v>8198.5</v>
      </c>
      <c r="E68" s="27">
        <f t="shared" si="0"/>
        <v>5.9528045017244509</v>
      </c>
      <c r="F68" s="26">
        <v>6727.6</v>
      </c>
      <c r="G68" s="27">
        <f t="shared" si="2"/>
        <v>121.86366609191985</v>
      </c>
      <c r="H68" s="4"/>
    </row>
    <row r="69" spans="1:9" x14ac:dyDescent="0.25">
      <c r="A69" s="19" t="s">
        <v>136</v>
      </c>
      <c r="B69" s="20" t="s">
        <v>137</v>
      </c>
      <c r="C69" s="28">
        <f>SUM(C70:C73)</f>
        <v>537129.1</v>
      </c>
      <c r="D69" s="28">
        <f t="shared" ref="D69" si="12">SUM(D70:D73)</f>
        <v>64661.4</v>
      </c>
      <c r="E69" s="28">
        <f t="shared" si="0"/>
        <v>12.038334917992714</v>
      </c>
      <c r="F69" s="28">
        <f t="shared" ref="F69" si="13">SUM(F70:F73)</f>
        <v>67642.600000000006</v>
      </c>
      <c r="G69" s="28">
        <f t="shared" si="2"/>
        <v>95.592718198295145</v>
      </c>
    </row>
    <row r="70" spans="1:9" s="21" customFormat="1" x14ac:dyDescent="0.25">
      <c r="A70" s="23" t="s">
        <v>138</v>
      </c>
      <c r="B70" s="24" t="s">
        <v>139</v>
      </c>
      <c r="C70" s="25">
        <v>117592.75</v>
      </c>
      <c r="D70" s="26">
        <v>30244</v>
      </c>
      <c r="E70" s="27">
        <f t="shared" si="0"/>
        <v>25.719272659241319</v>
      </c>
      <c r="F70" s="26">
        <v>26355.3</v>
      </c>
      <c r="G70" s="27">
        <f t="shared" si="2"/>
        <v>114.75490698265625</v>
      </c>
      <c r="H70" s="3"/>
      <c r="I70" s="22"/>
    </row>
    <row r="71" spans="1:9" x14ac:dyDescent="0.25">
      <c r="A71" s="23" t="s">
        <v>140</v>
      </c>
      <c r="B71" s="24" t="s">
        <v>141</v>
      </c>
      <c r="C71" s="25">
        <v>264167.45</v>
      </c>
      <c r="D71" s="26">
        <v>0</v>
      </c>
      <c r="E71" s="27">
        <f t="shared" ref="E71:E84" si="14">D71/C71*100</f>
        <v>0</v>
      </c>
      <c r="F71" s="26">
        <v>15301.8</v>
      </c>
      <c r="G71" s="27">
        <v>0</v>
      </c>
    </row>
    <row r="72" spans="1:9" x14ac:dyDescent="0.25">
      <c r="A72" s="23" t="s">
        <v>142</v>
      </c>
      <c r="B72" s="24" t="s">
        <v>143</v>
      </c>
      <c r="C72" s="25">
        <v>114621.5</v>
      </c>
      <c r="D72" s="26">
        <v>29100.1</v>
      </c>
      <c r="E72" s="27">
        <f t="shared" si="14"/>
        <v>25.387994398956565</v>
      </c>
      <c r="F72" s="26">
        <v>16443.2</v>
      </c>
      <c r="G72" s="27">
        <f t="shared" ref="G72:G83" si="15">D72/F72*100</f>
        <v>176.97346015374137</v>
      </c>
    </row>
    <row r="73" spans="1:9" x14ac:dyDescent="0.25">
      <c r="A73" s="23" t="s">
        <v>144</v>
      </c>
      <c r="B73" s="24" t="s">
        <v>145</v>
      </c>
      <c r="C73" s="25">
        <v>40747.4</v>
      </c>
      <c r="D73" s="26">
        <v>5317.3</v>
      </c>
      <c r="E73" s="27">
        <f t="shared" si="14"/>
        <v>13.049421558185307</v>
      </c>
      <c r="F73" s="26">
        <v>9542.2999999999993</v>
      </c>
      <c r="G73" s="27">
        <f t="shared" si="15"/>
        <v>55.72346289678589</v>
      </c>
    </row>
    <row r="74" spans="1:9" x14ac:dyDescent="0.25">
      <c r="A74" s="19" t="s">
        <v>146</v>
      </c>
      <c r="B74" s="20" t="s">
        <v>147</v>
      </c>
      <c r="C74" s="28">
        <f>SUM(C75:C77)</f>
        <v>141521.20000000001</v>
      </c>
      <c r="D74" s="28">
        <f t="shared" ref="D74" si="16">SUM(D75:D77)</f>
        <v>30674.76</v>
      </c>
      <c r="E74" s="28">
        <f t="shared" si="14"/>
        <v>21.675028193655788</v>
      </c>
      <c r="F74" s="28">
        <f t="shared" ref="F74" si="17">SUM(F75:F77)</f>
        <v>31481.8</v>
      </c>
      <c r="G74" s="28">
        <f t="shared" si="15"/>
        <v>97.436487113189202</v>
      </c>
    </row>
    <row r="75" spans="1:9" x14ac:dyDescent="0.25">
      <c r="A75" s="23" t="s">
        <v>148</v>
      </c>
      <c r="B75" s="24" t="s">
        <v>149</v>
      </c>
      <c r="C75" s="25">
        <v>70044.899999999994</v>
      </c>
      <c r="D75" s="26">
        <v>19374.099999999999</v>
      </c>
      <c r="E75" s="27">
        <f t="shared" si="14"/>
        <v>27.659544092432142</v>
      </c>
      <c r="F75" s="26">
        <v>15811.2</v>
      </c>
      <c r="G75" s="27">
        <v>0</v>
      </c>
    </row>
    <row r="76" spans="1:9" x14ac:dyDescent="0.25">
      <c r="A76" s="23" t="s">
        <v>150</v>
      </c>
      <c r="B76" s="24" t="s">
        <v>151</v>
      </c>
      <c r="C76" s="25">
        <v>49422.6</v>
      </c>
      <c r="D76" s="26">
        <v>9748.43</v>
      </c>
      <c r="E76" s="27">
        <f t="shared" si="14"/>
        <v>19.724640144387386</v>
      </c>
      <c r="F76" s="26">
        <v>12814.8</v>
      </c>
      <c r="G76" s="27">
        <f t="shared" si="15"/>
        <v>76.071651527920849</v>
      </c>
    </row>
    <row r="77" spans="1:9" x14ac:dyDescent="0.25">
      <c r="A77" s="23" t="s">
        <v>152</v>
      </c>
      <c r="B77" s="24" t="s">
        <v>153</v>
      </c>
      <c r="C77" s="25">
        <v>22053.7</v>
      </c>
      <c r="D77" s="26">
        <v>1552.23</v>
      </c>
      <c r="E77" s="27">
        <f t="shared" si="14"/>
        <v>7.0384107882124081</v>
      </c>
      <c r="F77" s="26">
        <v>2855.8</v>
      </c>
      <c r="G77" s="27">
        <f t="shared" si="15"/>
        <v>54.353596190209394</v>
      </c>
    </row>
    <row r="78" spans="1:9" ht="28.5" x14ac:dyDescent="0.25">
      <c r="A78" s="19" t="s">
        <v>154</v>
      </c>
      <c r="B78" s="20" t="s">
        <v>155</v>
      </c>
      <c r="C78" s="28">
        <f>C79</f>
        <v>170365.7</v>
      </c>
      <c r="D78" s="28">
        <f t="shared" ref="D78" si="18">D79</f>
        <v>43682</v>
      </c>
      <c r="E78" s="28">
        <f t="shared" si="14"/>
        <v>25.640137656817068</v>
      </c>
      <c r="F78" s="28">
        <f t="shared" ref="F78" si="19">F79</f>
        <v>48481.7</v>
      </c>
      <c r="G78" s="28">
        <f t="shared" si="15"/>
        <v>90.099975867182877</v>
      </c>
    </row>
    <row r="79" spans="1:9" s="21" customFormat="1" ht="30" x14ac:dyDescent="0.25">
      <c r="A79" s="23" t="s">
        <v>156</v>
      </c>
      <c r="B79" s="24" t="s">
        <v>157</v>
      </c>
      <c r="C79" s="25">
        <v>170365.7</v>
      </c>
      <c r="D79" s="26">
        <v>43682</v>
      </c>
      <c r="E79" s="27">
        <f t="shared" si="14"/>
        <v>25.640137656817068</v>
      </c>
      <c r="F79" s="26">
        <v>48481.7</v>
      </c>
      <c r="G79" s="27">
        <f t="shared" si="15"/>
        <v>90.099975867182877</v>
      </c>
      <c r="I79" s="22"/>
    </row>
    <row r="80" spans="1:9" ht="57" x14ac:dyDescent="0.25">
      <c r="A80" s="19" t="s">
        <v>158</v>
      </c>
      <c r="B80" s="20" t="s">
        <v>159</v>
      </c>
      <c r="C80" s="28">
        <f>SUM(C81:C83)</f>
        <v>1418494.5</v>
      </c>
      <c r="D80" s="28">
        <f t="shared" ref="D80" si="20">SUM(D81:D83)</f>
        <v>339195.30000000005</v>
      </c>
      <c r="E80" s="28">
        <f t="shared" si="14"/>
        <v>23.912345095451553</v>
      </c>
      <c r="F80" s="28">
        <f t="shared" ref="F80" si="21">SUM(F81:F83)</f>
        <v>297211.2</v>
      </c>
      <c r="G80" s="28">
        <f t="shared" si="15"/>
        <v>114.12601543952586</v>
      </c>
    </row>
    <row r="81" spans="1:9" s="21" customFormat="1" ht="45" x14ac:dyDescent="0.25">
      <c r="A81" s="23" t="s">
        <v>160</v>
      </c>
      <c r="B81" s="24" t="s">
        <v>161</v>
      </c>
      <c r="C81" s="25">
        <v>885549.3</v>
      </c>
      <c r="D81" s="26">
        <v>236116.1</v>
      </c>
      <c r="E81" s="27">
        <f>D81/C81*100</f>
        <v>26.663236027627146</v>
      </c>
      <c r="F81" s="26">
        <v>199842.1</v>
      </c>
      <c r="G81" s="27">
        <f t="shared" si="15"/>
        <v>118.15133047541033</v>
      </c>
      <c r="I81" s="22"/>
    </row>
    <row r="82" spans="1:9" x14ac:dyDescent="0.25">
      <c r="A82" s="23" t="s">
        <v>162</v>
      </c>
      <c r="B82" s="24" t="s">
        <v>163</v>
      </c>
      <c r="C82" s="25">
        <v>146967</v>
      </c>
      <c r="D82" s="26">
        <v>8835.7000000000007</v>
      </c>
      <c r="E82" s="27">
        <f t="shared" si="14"/>
        <v>6.0120299114767271</v>
      </c>
      <c r="F82" s="26">
        <v>21712.9</v>
      </c>
      <c r="G82" s="27">
        <f t="shared" si="15"/>
        <v>40.693320560588411</v>
      </c>
      <c r="H82" s="21"/>
    </row>
    <row r="83" spans="1:9" x14ac:dyDescent="0.25">
      <c r="A83" s="23" t="s">
        <v>164</v>
      </c>
      <c r="B83" s="24" t="s">
        <v>165</v>
      </c>
      <c r="C83" s="25">
        <v>385978.2</v>
      </c>
      <c r="D83" s="26">
        <v>94243.5</v>
      </c>
      <c r="E83" s="27">
        <f t="shared" si="14"/>
        <v>24.416793487300577</v>
      </c>
      <c r="F83" s="26">
        <v>75656.2</v>
      </c>
      <c r="G83" s="27">
        <f t="shared" si="15"/>
        <v>124.56811206484069</v>
      </c>
      <c r="H83" s="21"/>
    </row>
  </sheetData>
  <mergeCells count="4">
    <mergeCell ref="A1:G1"/>
    <mergeCell ref="A2:G2"/>
    <mergeCell ref="A3:G3"/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selection sqref="A1:G86"/>
    </sheetView>
  </sheetViews>
  <sheetFormatPr defaultRowHeight="15" x14ac:dyDescent="0.25"/>
  <cols>
    <col min="1" max="1" width="23.7109375" customWidth="1"/>
    <col min="3" max="3" width="22.7109375" customWidth="1"/>
    <col min="4" max="4" width="16.85546875" customWidth="1"/>
    <col min="5" max="5" width="17.140625" customWidth="1"/>
    <col min="6" max="6" width="18.5703125" customWidth="1"/>
    <col min="7" max="7" width="46.85546875" customWidth="1"/>
  </cols>
  <sheetData>
    <row r="1" spans="1:7" ht="15.75" x14ac:dyDescent="0.25">
      <c r="A1" s="1" t="s">
        <v>0</v>
      </c>
      <c r="B1" s="1"/>
      <c r="C1" s="1"/>
      <c r="D1" s="1"/>
      <c r="E1" s="1"/>
      <c r="F1" s="2"/>
      <c r="G1" s="2"/>
    </row>
    <row r="2" spans="1:7" ht="15.75" x14ac:dyDescent="0.25">
      <c r="A2" s="5" t="s">
        <v>166</v>
      </c>
      <c r="B2" s="5"/>
      <c r="C2" s="5"/>
      <c r="D2" s="5"/>
      <c r="E2" s="5"/>
      <c r="F2" s="2"/>
      <c r="G2" s="2"/>
    </row>
    <row r="3" spans="1:7" ht="15.75" x14ac:dyDescent="0.25">
      <c r="A3" s="6" t="s">
        <v>167</v>
      </c>
      <c r="B3" s="6"/>
      <c r="C3" s="6"/>
      <c r="D3" s="6"/>
      <c r="E3" s="6"/>
      <c r="F3" s="32"/>
      <c r="G3" s="32"/>
    </row>
    <row r="4" spans="1:7" x14ac:dyDescent="0.25">
      <c r="A4" s="7" t="s">
        <v>3</v>
      </c>
      <c r="B4" s="7"/>
      <c r="C4" s="7"/>
      <c r="D4" s="7"/>
      <c r="E4" s="8"/>
      <c r="F4" s="8"/>
      <c r="G4" s="8"/>
    </row>
    <row r="5" spans="1:7" ht="15.75" x14ac:dyDescent="0.25">
      <c r="A5" s="10" t="s">
        <v>4</v>
      </c>
      <c r="B5" s="10"/>
      <c r="C5" s="11"/>
      <c r="D5" s="11"/>
      <c r="E5" s="11"/>
      <c r="F5" s="3"/>
      <c r="G5" s="11" t="s">
        <v>5</v>
      </c>
    </row>
    <row r="6" spans="1:7" ht="285" x14ac:dyDescent="0.25">
      <c r="A6" s="12" t="s">
        <v>6</v>
      </c>
      <c r="B6" s="13" t="s">
        <v>7</v>
      </c>
      <c r="C6" s="15" t="s">
        <v>168</v>
      </c>
      <c r="D6" s="15" t="s">
        <v>9</v>
      </c>
      <c r="E6" s="15" t="s">
        <v>10</v>
      </c>
      <c r="F6" s="15" t="s">
        <v>169</v>
      </c>
      <c r="G6" s="15" t="s">
        <v>12</v>
      </c>
    </row>
    <row r="7" spans="1:7" ht="71.25" x14ac:dyDescent="0.25">
      <c r="A7" s="16" t="s">
        <v>13</v>
      </c>
      <c r="B7" s="17"/>
      <c r="C7" s="18">
        <f>C8+C18+C21+C27+C37+C42+C45+C54+C58+C66+C72+C77+C81+C83</f>
        <v>30544962.53469</v>
      </c>
      <c r="D7" s="18">
        <f>D8+D18+D21+D27+D37+D42+D45+D54+D58+D66+D72+D77+D81+D83</f>
        <v>6497262.6477000015</v>
      </c>
      <c r="E7" s="18">
        <f>D7/C7*100</f>
        <v>21.27114295956671</v>
      </c>
      <c r="F7" s="18">
        <f>F8+F18+F21+F27+F37+F42+F45+F54+F58+F66+F72+F77+F81+F83</f>
        <v>5693947.76028</v>
      </c>
      <c r="G7" s="18">
        <f>D7/F7*100</f>
        <v>114.10822370067719</v>
      </c>
    </row>
    <row r="8" spans="1:7" ht="142.5" x14ac:dyDescent="0.25">
      <c r="A8" s="19" t="s">
        <v>14</v>
      </c>
      <c r="B8" s="20" t="s">
        <v>15</v>
      </c>
      <c r="C8" s="18">
        <f>SUM(C9:C17)</f>
        <v>1930226.5467999999</v>
      </c>
      <c r="D8" s="18">
        <f>SUM(D9:D17)</f>
        <v>323445.63383000001</v>
      </c>
      <c r="E8" s="18">
        <f t="shared" ref="E8:E72" si="0">D8/C8*100</f>
        <v>16.756874179676991</v>
      </c>
      <c r="F8" s="18">
        <f t="shared" ref="F8" si="1">SUM(F9:F17)</f>
        <v>297941.69151999999</v>
      </c>
      <c r="G8" s="18">
        <f t="shared" ref="G8:G72" si="2">D8/F8*100</f>
        <v>108.56004481275761</v>
      </c>
    </row>
    <row r="9" spans="1:7" ht="360" x14ac:dyDescent="0.25">
      <c r="A9" s="23" t="s">
        <v>16</v>
      </c>
      <c r="B9" s="24" t="s">
        <v>17</v>
      </c>
      <c r="C9" s="26">
        <v>23152.633549999999</v>
      </c>
      <c r="D9" s="26">
        <v>4780.1044700000002</v>
      </c>
      <c r="E9" s="27">
        <f t="shared" si="0"/>
        <v>20.6460507383619</v>
      </c>
      <c r="F9" s="26">
        <v>4331.6986800000004</v>
      </c>
      <c r="G9" s="27">
        <f t="shared" si="2"/>
        <v>110.35173088262916</v>
      </c>
    </row>
    <row r="10" spans="1:7" ht="409.5" x14ac:dyDescent="0.25">
      <c r="A10" s="23" t="s">
        <v>18</v>
      </c>
      <c r="B10" s="24" t="s">
        <v>19</v>
      </c>
      <c r="C10" s="26">
        <v>149104.64199999999</v>
      </c>
      <c r="D10" s="26">
        <v>26135.287039999999</v>
      </c>
      <c r="E10" s="27">
        <f t="shared" si="0"/>
        <v>17.528151162456769</v>
      </c>
      <c r="F10" s="26">
        <v>26165.6531</v>
      </c>
      <c r="G10" s="27">
        <f t="shared" si="2"/>
        <v>99.883946867735546</v>
      </c>
    </row>
    <row r="11" spans="1:7" ht="409.5" x14ac:dyDescent="0.25">
      <c r="A11" s="23" t="s">
        <v>20</v>
      </c>
      <c r="B11" s="24" t="s">
        <v>21</v>
      </c>
      <c r="C11" s="26">
        <v>667302.60401000001</v>
      </c>
      <c r="D11" s="26">
        <v>143465.51977000001</v>
      </c>
      <c r="E11" s="27">
        <f t="shared" si="0"/>
        <v>21.499319635181593</v>
      </c>
      <c r="F11" s="26">
        <v>124977.36500000001</v>
      </c>
      <c r="G11" s="27">
        <f t="shared" si="2"/>
        <v>114.79320256912122</v>
      </c>
    </row>
    <row r="12" spans="1:7" ht="75" x14ac:dyDescent="0.25">
      <c r="A12" s="23" t="s">
        <v>22</v>
      </c>
      <c r="B12" s="24" t="s">
        <v>23</v>
      </c>
      <c r="C12" s="26">
        <v>56349.7</v>
      </c>
      <c r="D12" s="26">
        <v>8869.3268100000005</v>
      </c>
      <c r="E12" s="27">
        <f t="shared" si="0"/>
        <v>15.73979419588747</v>
      </c>
      <c r="F12" s="26">
        <v>8956.6634699999995</v>
      </c>
      <c r="G12" s="27">
        <f t="shared" si="2"/>
        <v>99.02489738179257</v>
      </c>
    </row>
    <row r="13" spans="1:7" ht="409.5" x14ac:dyDescent="0.25">
      <c r="A13" s="23" t="s">
        <v>24</v>
      </c>
      <c r="B13" s="24" t="s">
        <v>25</v>
      </c>
      <c r="C13" s="26">
        <v>215629.38771000001</v>
      </c>
      <c r="D13" s="26">
        <v>35551.449999999997</v>
      </c>
      <c r="E13" s="27">
        <f t="shared" si="0"/>
        <v>16.487293488869497</v>
      </c>
      <c r="F13" s="26">
        <v>31912.062010000001</v>
      </c>
      <c r="G13" s="27">
        <f t="shared" si="2"/>
        <v>111.40442754485609</v>
      </c>
    </row>
    <row r="14" spans="1:7" ht="165" x14ac:dyDescent="0.25">
      <c r="A14" s="23" t="s">
        <v>26</v>
      </c>
      <c r="B14" s="24" t="s">
        <v>27</v>
      </c>
      <c r="C14" s="26">
        <v>44075.538710000001</v>
      </c>
      <c r="D14" s="26">
        <v>4226.49089</v>
      </c>
      <c r="E14" s="27">
        <f t="shared" si="0"/>
        <v>9.5891984844670315</v>
      </c>
      <c r="F14" s="26">
        <v>4761.6945400000004</v>
      </c>
      <c r="G14" s="27">
        <f t="shared" si="2"/>
        <v>88.760227152243985</v>
      </c>
    </row>
    <row r="15" spans="1:7" ht="120" x14ac:dyDescent="0.25">
      <c r="A15" s="23" t="s">
        <v>28</v>
      </c>
      <c r="B15" s="24" t="s">
        <v>29</v>
      </c>
      <c r="C15" s="26">
        <v>43087.207000000002</v>
      </c>
      <c r="D15" s="26">
        <v>8720.6148699999994</v>
      </c>
      <c r="E15" s="27">
        <f t="shared" si="0"/>
        <v>20.239452675593476</v>
      </c>
      <c r="F15" s="26">
        <v>10154.482480000001</v>
      </c>
      <c r="G15" s="27">
        <f t="shared" si="2"/>
        <v>85.879461480936044</v>
      </c>
    </row>
    <row r="16" spans="1:7" ht="75" x14ac:dyDescent="0.25">
      <c r="A16" s="23" t="s">
        <v>30</v>
      </c>
      <c r="B16" s="24" t="s">
        <v>31</v>
      </c>
      <c r="C16" s="26">
        <v>36385.217969999998</v>
      </c>
      <c r="D16" s="26">
        <v>0</v>
      </c>
      <c r="E16" s="27">
        <f t="shared" si="0"/>
        <v>0</v>
      </c>
      <c r="F16" s="26">
        <v>40</v>
      </c>
      <c r="G16" s="27">
        <f t="shared" si="2"/>
        <v>0</v>
      </c>
    </row>
    <row r="17" spans="1:7" ht="135" x14ac:dyDescent="0.25">
      <c r="A17" s="23" t="s">
        <v>32</v>
      </c>
      <c r="B17" s="24" t="s">
        <v>33</v>
      </c>
      <c r="C17" s="26">
        <v>695139.61584999994</v>
      </c>
      <c r="D17" s="26">
        <v>91696.839980000004</v>
      </c>
      <c r="E17" s="27">
        <f t="shared" si="0"/>
        <v>13.191140008309743</v>
      </c>
      <c r="F17" s="26">
        <v>86642.072239999994</v>
      </c>
      <c r="G17" s="27">
        <f t="shared" si="2"/>
        <v>105.83407992135531</v>
      </c>
    </row>
    <row r="18" spans="1:7" ht="114" x14ac:dyDescent="0.25">
      <c r="A18" s="19" t="s">
        <v>34</v>
      </c>
      <c r="B18" s="20" t="s">
        <v>35</v>
      </c>
      <c r="C18" s="18">
        <f>SUM(C19:C20)</f>
        <v>14520.6</v>
      </c>
      <c r="D18" s="18">
        <f>SUM(D19:D20)</f>
        <v>2959.96099</v>
      </c>
      <c r="E18" s="18">
        <f t="shared" si="0"/>
        <v>20.384563929865156</v>
      </c>
      <c r="F18" s="18">
        <f t="shared" ref="F18" si="3">SUM(F19:F20)</f>
        <v>2308.93282</v>
      </c>
      <c r="G18" s="18">
        <f t="shared" si="2"/>
        <v>128.1960637555492</v>
      </c>
    </row>
    <row r="19" spans="1:7" ht="150" x14ac:dyDescent="0.25">
      <c r="A19" s="23" t="s">
        <v>36</v>
      </c>
      <c r="B19" s="24" t="s">
        <v>37</v>
      </c>
      <c r="C19" s="26">
        <v>14477.9</v>
      </c>
      <c r="D19" s="26">
        <v>2917.2609900000002</v>
      </c>
      <c r="E19" s="27">
        <f t="shared" si="0"/>
        <v>20.14975231214472</v>
      </c>
      <c r="F19" s="26">
        <v>2281.1778199999999</v>
      </c>
      <c r="G19" s="27">
        <f t="shared" si="2"/>
        <v>127.88398012742384</v>
      </c>
    </row>
    <row r="20" spans="1:7" ht="135" x14ac:dyDescent="0.25">
      <c r="A20" s="23" t="s">
        <v>38</v>
      </c>
      <c r="B20" s="24" t="s">
        <v>39</v>
      </c>
      <c r="C20" s="26">
        <v>42.7</v>
      </c>
      <c r="D20" s="26">
        <v>42.7</v>
      </c>
      <c r="E20" s="27">
        <f t="shared" si="0"/>
        <v>100</v>
      </c>
      <c r="F20" s="26">
        <v>27.754999999999999</v>
      </c>
      <c r="G20" s="27">
        <v>0</v>
      </c>
    </row>
    <row r="21" spans="1:7" ht="285" x14ac:dyDescent="0.25">
      <c r="A21" s="19" t="s">
        <v>40</v>
      </c>
      <c r="B21" s="20" t="s">
        <v>41</v>
      </c>
      <c r="C21" s="18">
        <f>SUM(C22:C26)</f>
        <v>185397.37299999999</v>
      </c>
      <c r="D21" s="18">
        <f t="shared" ref="D21" si="4">SUM(D22:D26)</f>
        <v>40239.345929999996</v>
      </c>
      <c r="E21" s="18">
        <f t="shared" si="0"/>
        <v>21.70437761812299</v>
      </c>
      <c r="F21" s="18">
        <f t="shared" ref="F21" si="5">SUM(F22:F26)</f>
        <v>24818.106089999997</v>
      </c>
      <c r="G21" s="18">
        <f t="shared" si="2"/>
        <v>162.13705342412774</v>
      </c>
    </row>
    <row r="22" spans="1:7" ht="90" x14ac:dyDescent="0.25">
      <c r="A22" s="33" t="s">
        <v>170</v>
      </c>
      <c r="B22" s="24" t="s">
        <v>171</v>
      </c>
      <c r="C22" s="27">
        <v>0</v>
      </c>
      <c r="D22" s="27">
        <v>0</v>
      </c>
      <c r="E22" s="27">
        <v>0</v>
      </c>
      <c r="F22" s="26">
        <v>0</v>
      </c>
      <c r="G22" s="27" t="e">
        <f t="shared" si="2"/>
        <v>#DIV/0!</v>
      </c>
    </row>
    <row r="23" spans="1:7" ht="75" x14ac:dyDescent="0.25">
      <c r="A23" s="23" t="s">
        <v>42</v>
      </c>
      <c r="B23" s="24" t="s">
        <v>43</v>
      </c>
      <c r="C23" s="27">
        <v>21267.5</v>
      </c>
      <c r="D23" s="27">
        <v>4800</v>
      </c>
      <c r="E23" s="27">
        <f t="shared" si="0"/>
        <v>22.569648524744331</v>
      </c>
      <c r="F23" s="26">
        <v>4658.3016399999997</v>
      </c>
      <c r="G23" s="27" t="e">
        <f>D23/F25*100</f>
        <v>#DIV/0!</v>
      </c>
    </row>
    <row r="24" spans="1:7" ht="390" x14ac:dyDescent="0.25">
      <c r="A24" s="23" t="s">
        <v>44</v>
      </c>
      <c r="B24" s="24" t="s">
        <v>45</v>
      </c>
      <c r="C24" s="27">
        <v>108271.269</v>
      </c>
      <c r="D24" s="27">
        <v>24120.335719999999</v>
      </c>
      <c r="E24" s="27">
        <f t="shared" si="0"/>
        <v>22.277688201844203</v>
      </c>
      <c r="F24" s="26">
        <v>20105.754130000001</v>
      </c>
      <c r="G24" s="27">
        <f t="shared" si="2"/>
        <v>119.9673265874161</v>
      </c>
    </row>
    <row r="25" spans="1:7" ht="135" x14ac:dyDescent="0.25">
      <c r="A25" s="23" t="s">
        <v>46</v>
      </c>
      <c r="B25" s="24" t="s">
        <v>47</v>
      </c>
      <c r="C25" s="27">
        <v>308.3</v>
      </c>
      <c r="D25" s="27">
        <v>21.55</v>
      </c>
      <c r="E25" s="27">
        <f t="shared" si="0"/>
        <v>6.9899448589036659</v>
      </c>
      <c r="F25" s="26">
        <v>0</v>
      </c>
      <c r="G25" s="27" t="e">
        <f>D25/#REF!*100</f>
        <v>#REF!</v>
      </c>
    </row>
    <row r="26" spans="1:7" ht="300" x14ac:dyDescent="0.25">
      <c r="A26" s="23" t="s">
        <v>48</v>
      </c>
      <c r="B26" s="24" t="s">
        <v>49</v>
      </c>
      <c r="C26" s="27">
        <v>55550.303999999996</v>
      </c>
      <c r="D26" s="27">
        <v>11297.460209999999</v>
      </c>
      <c r="E26" s="27">
        <f t="shared" si="0"/>
        <v>20.337350827098984</v>
      </c>
      <c r="F26" s="26">
        <v>54.050319999999999</v>
      </c>
      <c r="G26" s="27">
        <f t="shared" si="2"/>
        <v>20901.745281064013</v>
      </c>
    </row>
    <row r="27" spans="1:7" ht="114" x14ac:dyDescent="0.25">
      <c r="A27" s="19" t="s">
        <v>50</v>
      </c>
      <c r="B27" s="20" t="s">
        <v>51</v>
      </c>
      <c r="C27" s="28">
        <f>SUM(C28:C36)</f>
        <v>5766143.47389</v>
      </c>
      <c r="D27" s="28">
        <f>SUM(D28:D36)</f>
        <v>1117504.8060599999</v>
      </c>
      <c r="E27" s="28">
        <f t="shared" si="0"/>
        <v>19.380454390707349</v>
      </c>
      <c r="F27" s="28">
        <f t="shared" ref="F27" si="6">SUM(F28:F36)</f>
        <v>916032.91307000001</v>
      </c>
      <c r="G27" s="28">
        <f t="shared" si="2"/>
        <v>121.99395787153382</v>
      </c>
    </row>
    <row r="28" spans="1:7" ht="105" x14ac:dyDescent="0.25">
      <c r="A28" s="23" t="s">
        <v>52</v>
      </c>
      <c r="B28" s="24" t="s">
        <v>53</v>
      </c>
      <c r="C28" s="26">
        <v>139512</v>
      </c>
      <c r="D28" s="26">
        <v>20594.048729999999</v>
      </c>
      <c r="E28" s="27">
        <f t="shared" si="0"/>
        <v>14.761489140719078</v>
      </c>
      <c r="F28" s="26">
        <v>16563.461759999998</v>
      </c>
      <c r="G28" s="27">
        <f t="shared" si="2"/>
        <v>124.33420638995698</v>
      </c>
    </row>
    <row r="29" spans="1:7" ht="120" x14ac:dyDescent="0.25">
      <c r="A29" s="23" t="s">
        <v>54</v>
      </c>
      <c r="B29" s="24" t="s">
        <v>55</v>
      </c>
      <c r="C29" s="26">
        <v>900</v>
      </c>
      <c r="D29" s="26">
        <v>0</v>
      </c>
      <c r="E29" s="27">
        <f t="shared" si="0"/>
        <v>0</v>
      </c>
      <c r="F29" s="26">
        <v>0</v>
      </c>
      <c r="G29" s="27">
        <v>270.5</v>
      </c>
    </row>
    <row r="30" spans="1:7" ht="120" x14ac:dyDescent="0.25">
      <c r="A30" s="23" t="s">
        <v>56</v>
      </c>
      <c r="B30" s="24" t="s">
        <v>57</v>
      </c>
      <c r="C30" s="26">
        <v>1031161.67612</v>
      </c>
      <c r="D30" s="26">
        <v>77792.58597</v>
      </c>
      <c r="E30" s="27">
        <f t="shared" si="0"/>
        <v>7.5441696265045248</v>
      </c>
      <c r="F30" s="26">
        <v>35344.133020000001</v>
      </c>
      <c r="G30" s="27">
        <f t="shared" si="2"/>
        <v>220.10042211526283</v>
      </c>
    </row>
    <row r="31" spans="1:7" ht="75" x14ac:dyDescent="0.25">
      <c r="A31" s="23" t="s">
        <v>58</v>
      </c>
      <c r="B31" s="24" t="s">
        <v>59</v>
      </c>
      <c r="C31" s="26">
        <v>434554.02028</v>
      </c>
      <c r="D31" s="26">
        <v>281125.02418000001</v>
      </c>
      <c r="E31" s="27">
        <f t="shared" si="0"/>
        <v>64.6927680012856</v>
      </c>
      <c r="F31" s="26">
        <v>76437.925319999995</v>
      </c>
      <c r="G31" s="27">
        <f t="shared" si="2"/>
        <v>367.78212255643678</v>
      </c>
    </row>
    <row r="32" spans="1:7" ht="75" x14ac:dyDescent="0.25">
      <c r="A32" s="23" t="s">
        <v>60</v>
      </c>
      <c r="B32" s="24" t="s">
        <v>61</v>
      </c>
      <c r="C32" s="26">
        <v>131250.4</v>
      </c>
      <c r="D32" s="26">
        <v>16217.906010000001</v>
      </c>
      <c r="E32" s="27">
        <f t="shared" si="0"/>
        <v>12.35646215935342</v>
      </c>
      <c r="F32" s="26">
        <v>15571.4187</v>
      </c>
      <c r="G32" s="27">
        <f t="shared" si="2"/>
        <v>104.15175599895726</v>
      </c>
    </row>
    <row r="33" spans="1:7" ht="45" x14ac:dyDescent="0.25">
      <c r="A33" s="23" t="s">
        <v>62</v>
      </c>
      <c r="B33" s="24" t="s">
        <v>63</v>
      </c>
      <c r="C33" s="26">
        <v>42632.1</v>
      </c>
      <c r="D33" s="26">
        <v>12612.36623</v>
      </c>
      <c r="E33" s="27">
        <f t="shared" si="0"/>
        <v>29.584201177047341</v>
      </c>
      <c r="F33" s="26">
        <v>11549.918030000001</v>
      </c>
      <c r="G33" s="27">
        <f t="shared" si="2"/>
        <v>109.19875099754279</v>
      </c>
    </row>
    <row r="34" spans="1:7" ht="135" x14ac:dyDescent="0.25">
      <c r="A34" s="23" t="s">
        <v>64</v>
      </c>
      <c r="B34" s="24" t="s">
        <v>65</v>
      </c>
      <c r="C34" s="26">
        <v>3258390.2064800002</v>
      </c>
      <c r="D34" s="26">
        <v>690433.08559999999</v>
      </c>
      <c r="E34" s="27">
        <f t="shared" si="0"/>
        <v>21.189392363963265</v>
      </c>
      <c r="F34" s="26">
        <v>642796.96212000004</v>
      </c>
      <c r="G34" s="27">
        <f t="shared" si="2"/>
        <v>107.41075740664547</v>
      </c>
    </row>
    <row r="35" spans="1:7" ht="90" x14ac:dyDescent="0.25">
      <c r="A35" s="23" t="s">
        <v>66</v>
      </c>
      <c r="B35" s="24" t="s">
        <v>67</v>
      </c>
      <c r="C35" s="26">
        <v>60900.550009999999</v>
      </c>
      <c r="D35" s="26">
        <v>5067.2586499999998</v>
      </c>
      <c r="E35" s="27">
        <f t="shared" si="0"/>
        <v>8.3205466111027651</v>
      </c>
      <c r="F35" s="26">
        <v>6702.7781199999999</v>
      </c>
      <c r="G35" s="27">
        <f t="shared" si="2"/>
        <v>75.599379231726687</v>
      </c>
    </row>
    <row r="36" spans="1:7" ht="180" x14ac:dyDescent="0.25">
      <c r="A36" s="23" t="s">
        <v>68</v>
      </c>
      <c r="B36" s="24" t="s">
        <v>69</v>
      </c>
      <c r="C36" s="26">
        <v>666842.52099999995</v>
      </c>
      <c r="D36" s="26">
        <v>13662.53069</v>
      </c>
      <c r="E36" s="27">
        <f t="shared" si="0"/>
        <v>2.0488391576337408</v>
      </c>
      <c r="F36" s="26">
        <v>111066.31600000001</v>
      </c>
      <c r="G36" s="27">
        <f t="shared" si="2"/>
        <v>12.301236938479168</v>
      </c>
    </row>
    <row r="37" spans="1:7" ht="156.75" x14ac:dyDescent="0.25">
      <c r="A37" s="19" t="s">
        <v>70</v>
      </c>
      <c r="B37" s="20" t="s">
        <v>71</v>
      </c>
      <c r="C37" s="28">
        <f t="shared" ref="C37:D37" si="7">SUM(C38:C41)</f>
        <v>2657959.6493099998</v>
      </c>
      <c r="D37" s="28">
        <f t="shared" si="7"/>
        <v>701157.86191999994</v>
      </c>
      <c r="E37" s="28">
        <f t="shared" si="0"/>
        <v>26.379552530152928</v>
      </c>
      <c r="F37" s="28">
        <f t="shared" ref="F37" si="8">SUM(F38:F41)</f>
        <v>351028.22065000003</v>
      </c>
      <c r="G37" s="28">
        <f t="shared" si="2"/>
        <v>199.74401506000393</v>
      </c>
    </row>
    <row r="38" spans="1:7" ht="75" x14ac:dyDescent="0.25">
      <c r="A38" s="23" t="s">
        <v>72</v>
      </c>
      <c r="B38" s="24" t="s">
        <v>73</v>
      </c>
      <c r="C38" s="26">
        <v>611126.80119999999</v>
      </c>
      <c r="D38" s="26">
        <f>503279636.83/1000</f>
        <v>503279.63682999997</v>
      </c>
      <c r="E38" s="27">
        <f t="shared" si="0"/>
        <v>82.35273528206703</v>
      </c>
      <c r="F38" s="26">
        <v>176.56290000000001</v>
      </c>
      <c r="G38" s="27">
        <f t="shared" si="2"/>
        <v>285042.68837337848</v>
      </c>
    </row>
    <row r="39" spans="1:7" ht="90" x14ac:dyDescent="0.25">
      <c r="A39" s="23" t="s">
        <v>74</v>
      </c>
      <c r="B39" s="24" t="s">
        <v>75</v>
      </c>
      <c r="C39" s="26">
        <v>1393061.6608800001</v>
      </c>
      <c r="D39" s="26">
        <f>118927768.49/1000</f>
        <v>118927.76848999999</v>
      </c>
      <c r="E39" s="27">
        <f t="shared" si="0"/>
        <v>8.5371503523306398</v>
      </c>
      <c r="F39" s="26">
        <v>266891.78875000001</v>
      </c>
      <c r="G39" s="27">
        <f t="shared" si="2"/>
        <v>44.560295034554521</v>
      </c>
    </row>
    <row r="40" spans="1:7" ht="60" x14ac:dyDescent="0.25">
      <c r="A40" s="23" t="s">
        <v>76</v>
      </c>
      <c r="B40" s="24" t="s">
        <v>77</v>
      </c>
      <c r="C40" s="26">
        <v>489945.78723000002</v>
      </c>
      <c r="D40" s="26">
        <f>68096646.81/1000</f>
        <v>68096.646810000006</v>
      </c>
      <c r="E40" s="27">
        <f t="shared" si="0"/>
        <v>13.898812600266879</v>
      </c>
      <c r="F40" s="26">
        <v>75755.653139999995</v>
      </c>
      <c r="G40" s="27">
        <f t="shared" si="2"/>
        <v>89.889855063561015</v>
      </c>
    </row>
    <row r="41" spans="1:7" ht="210" x14ac:dyDescent="0.25">
      <c r="A41" s="23" t="s">
        <v>78</v>
      </c>
      <c r="B41" s="24" t="s">
        <v>79</v>
      </c>
      <c r="C41" s="26">
        <v>163825.4</v>
      </c>
      <c r="D41" s="26">
        <f>10853809.79/1000</f>
        <v>10853.809789999999</v>
      </c>
      <c r="E41" s="27">
        <f t="shared" si="0"/>
        <v>6.6252301474618704</v>
      </c>
      <c r="F41" s="26">
        <v>8204.2158600000002</v>
      </c>
      <c r="G41" s="27">
        <f t="shared" si="2"/>
        <v>132.29551702702273</v>
      </c>
    </row>
    <row r="42" spans="1:7" ht="128.25" x14ac:dyDescent="0.25">
      <c r="A42" s="19" t="s">
        <v>80</v>
      </c>
      <c r="B42" s="20" t="s">
        <v>81</v>
      </c>
      <c r="C42" s="28">
        <f t="shared" ref="C42:D42" si="9">SUM(C43:C44)</f>
        <v>341590.24653999996</v>
      </c>
      <c r="D42" s="28">
        <f t="shared" si="9"/>
        <v>89097.233439999996</v>
      </c>
      <c r="E42" s="28">
        <f t="shared" si="0"/>
        <v>26.083073021690268</v>
      </c>
      <c r="F42" s="28">
        <f t="shared" ref="F42" si="10">SUM(F43:F44)</f>
        <v>4863.37932</v>
      </c>
      <c r="G42" s="28">
        <f t="shared" si="2"/>
        <v>1832.0025557866622</v>
      </c>
    </row>
    <row r="43" spans="1:7" ht="240" x14ac:dyDescent="0.25">
      <c r="A43" s="23" t="s">
        <v>82</v>
      </c>
      <c r="B43" s="24" t="s">
        <v>83</v>
      </c>
      <c r="C43" s="26">
        <v>5098.3</v>
      </c>
      <c r="D43" s="26">
        <v>33.200000000000003</v>
      </c>
      <c r="E43" s="27">
        <f t="shared" si="0"/>
        <v>0.65119745797618822</v>
      </c>
      <c r="F43" s="26">
        <v>88.96669</v>
      </c>
      <c r="G43" s="27">
        <f t="shared" si="2"/>
        <v>37.317337533856772</v>
      </c>
    </row>
    <row r="44" spans="1:7" ht="195" x14ac:dyDescent="0.25">
      <c r="A44" s="23" t="s">
        <v>84</v>
      </c>
      <c r="B44" s="24" t="s">
        <v>85</v>
      </c>
      <c r="C44" s="26">
        <v>336491.94653999998</v>
      </c>
      <c r="D44" s="26">
        <v>89064.033439999999</v>
      </c>
      <c r="E44" s="27">
        <f t="shared" si="0"/>
        <v>26.468399721243447</v>
      </c>
      <c r="F44" s="26">
        <v>4774.4126299999998</v>
      </c>
      <c r="G44" s="27">
        <f t="shared" si="2"/>
        <v>1865.4448272938655</v>
      </c>
    </row>
    <row r="45" spans="1:7" ht="71.25" x14ac:dyDescent="0.25">
      <c r="A45" s="19" t="s">
        <v>86</v>
      </c>
      <c r="B45" s="20" t="s">
        <v>87</v>
      </c>
      <c r="C45" s="31">
        <f t="shared" ref="C45:D45" si="11">SUM(C46:C53)</f>
        <v>7945331.3366799997</v>
      </c>
      <c r="D45" s="31">
        <f t="shared" si="11"/>
        <v>1865542.4963800001</v>
      </c>
      <c r="E45" s="31">
        <f t="shared" si="0"/>
        <v>23.479731899507257</v>
      </c>
      <c r="F45" s="31">
        <f t="shared" ref="F45" si="12">SUM(F46:F53)</f>
        <v>1706621.40393</v>
      </c>
      <c r="G45" s="31">
        <f t="shared" si="2"/>
        <v>109.31202972633751</v>
      </c>
    </row>
    <row r="46" spans="1:7" ht="105" x14ac:dyDescent="0.25">
      <c r="A46" s="23" t="s">
        <v>88</v>
      </c>
      <c r="B46" s="24" t="s">
        <v>89</v>
      </c>
      <c r="C46" s="26">
        <v>1869905.73786</v>
      </c>
      <c r="D46" s="26">
        <f>447142157.12/1000</f>
        <v>447142.15711999999</v>
      </c>
      <c r="E46" s="27">
        <f t="shared" si="0"/>
        <v>23.912550673903414</v>
      </c>
      <c r="F46" s="26">
        <v>392707.75737000001</v>
      </c>
      <c r="G46" s="27">
        <f t="shared" si="2"/>
        <v>113.86129984152902</v>
      </c>
    </row>
    <row r="47" spans="1:7" ht="90" x14ac:dyDescent="0.25">
      <c r="A47" s="23" t="s">
        <v>90</v>
      </c>
      <c r="B47" s="24" t="s">
        <v>91</v>
      </c>
      <c r="C47" s="26">
        <v>4601295.3187499996</v>
      </c>
      <c r="D47" s="26">
        <v>1140604.2574400001</v>
      </c>
      <c r="E47" s="27">
        <f t="shared" si="0"/>
        <v>24.788764433182692</v>
      </c>
      <c r="F47" s="26">
        <v>1030983.78536</v>
      </c>
      <c r="G47" s="27">
        <f t="shared" si="2"/>
        <v>110.63260874095344</v>
      </c>
    </row>
    <row r="48" spans="1:7" ht="150" x14ac:dyDescent="0.25">
      <c r="A48" s="23" t="s">
        <v>92</v>
      </c>
      <c r="B48" s="24" t="s">
        <v>93</v>
      </c>
      <c r="C48" s="26">
        <v>618181.74138999998</v>
      </c>
      <c r="D48" s="26">
        <v>108316.33010000001</v>
      </c>
      <c r="E48" s="27">
        <f t="shared" si="0"/>
        <v>17.521761457471637</v>
      </c>
      <c r="F48" s="26">
        <v>117104.86191000001</v>
      </c>
      <c r="G48" s="27">
        <f t="shared" si="2"/>
        <v>92.495160605070055</v>
      </c>
    </row>
    <row r="49" spans="1:7" ht="150" x14ac:dyDescent="0.25">
      <c r="A49" s="23" t="s">
        <v>94</v>
      </c>
      <c r="B49" s="24" t="s">
        <v>95</v>
      </c>
      <c r="C49" s="26">
        <v>472034.96198999998</v>
      </c>
      <c r="D49" s="26">
        <v>98468.866829999999</v>
      </c>
      <c r="E49" s="27">
        <f t="shared" si="0"/>
        <v>20.860502877769051</v>
      </c>
      <c r="F49" s="26">
        <v>110240.57528</v>
      </c>
      <c r="G49" s="27">
        <f t="shared" si="2"/>
        <v>89.321800598281484</v>
      </c>
    </row>
    <row r="50" spans="1:7" ht="225" x14ac:dyDescent="0.25">
      <c r="A50" s="23" t="s">
        <v>96</v>
      </c>
      <c r="B50" s="24" t="s">
        <v>97</v>
      </c>
      <c r="C50" s="26">
        <v>32384.79</v>
      </c>
      <c r="D50" s="26">
        <v>6177.5093100000004</v>
      </c>
      <c r="E50" s="27">
        <f t="shared" si="0"/>
        <v>19.075341572386296</v>
      </c>
      <c r="F50" s="26">
        <v>6996.0030100000004</v>
      </c>
      <c r="G50" s="27">
        <f t="shared" si="2"/>
        <v>88.300552489327771</v>
      </c>
    </row>
    <row r="51" spans="1:7" ht="195" x14ac:dyDescent="0.25">
      <c r="A51" s="23" t="s">
        <v>98</v>
      </c>
      <c r="B51" s="24" t="s">
        <v>99</v>
      </c>
      <c r="C51" s="26">
        <v>1062.2</v>
      </c>
      <c r="D51" s="26">
        <v>0</v>
      </c>
      <c r="E51" s="27">
        <f t="shared" si="0"/>
        <v>0</v>
      </c>
      <c r="F51" s="26">
        <v>0</v>
      </c>
      <c r="G51" s="27">
        <v>0</v>
      </c>
    </row>
    <row r="52" spans="1:7" ht="150" x14ac:dyDescent="0.25">
      <c r="A52" s="23" t="s">
        <v>100</v>
      </c>
      <c r="B52" s="24" t="s">
        <v>101</v>
      </c>
      <c r="C52" s="26">
        <v>22729.325000000001</v>
      </c>
      <c r="D52" s="26">
        <v>2261.0257000000001</v>
      </c>
      <c r="E52" s="27">
        <f t="shared" si="0"/>
        <v>9.947614810382623</v>
      </c>
      <c r="F52" s="26">
        <v>190.16800000000001</v>
      </c>
      <c r="G52" s="27">
        <f t="shared" si="2"/>
        <v>1188.9622333936309</v>
      </c>
    </row>
    <row r="53" spans="1:7" ht="150" x14ac:dyDescent="0.25">
      <c r="A53" s="23" t="s">
        <v>102</v>
      </c>
      <c r="B53" s="24" t="s">
        <v>103</v>
      </c>
      <c r="C53" s="26">
        <v>327737.26169000001</v>
      </c>
      <c r="D53" s="26">
        <v>62572.349880000002</v>
      </c>
      <c r="E53" s="27">
        <f t="shared" si="0"/>
        <v>19.092229414910385</v>
      </c>
      <c r="F53" s="26">
        <v>48398.252999999997</v>
      </c>
      <c r="G53" s="27">
        <f t="shared" si="2"/>
        <v>129.28638122537194</v>
      </c>
    </row>
    <row r="54" spans="1:7" ht="128.25" x14ac:dyDescent="0.25">
      <c r="A54" s="19" t="s">
        <v>104</v>
      </c>
      <c r="B54" s="20" t="s">
        <v>105</v>
      </c>
      <c r="C54" s="28">
        <f>C55+C56+C57</f>
        <v>928976.36594000005</v>
      </c>
      <c r="D54" s="28">
        <f t="shared" ref="D54" si="13">SUM(D55:D57)</f>
        <v>159868.56458000001</v>
      </c>
      <c r="E54" s="28">
        <f t="shared" si="0"/>
        <v>17.209109988307869</v>
      </c>
      <c r="F54" s="28">
        <f t="shared" ref="F54" si="14">SUM(F55:F57)</f>
        <v>153405.67908999999</v>
      </c>
      <c r="G54" s="28">
        <f t="shared" si="2"/>
        <v>104.21293757071952</v>
      </c>
    </row>
    <row r="55" spans="1:7" ht="45" x14ac:dyDescent="0.25">
      <c r="A55" s="23" t="s">
        <v>106</v>
      </c>
      <c r="B55" s="24" t="s">
        <v>107</v>
      </c>
      <c r="C55" s="26">
        <v>882425.92564000003</v>
      </c>
      <c r="D55" s="26">
        <v>151547.66117000001</v>
      </c>
      <c r="E55" s="27">
        <f t="shared" si="0"/>
        <v>17.173981040968002</v>
      </c>
      <c r="F55" s="26">
        <v>145375.14241999999</v>
      </c>
      <c r="G55" s="27">
        <f t="shared" si="2"/>
        <v>104.24592447322742</v>
      </c>
    </row>
    <row r="56" spans="1:7" ht="60" x14ac:dyDescent="0.25">
      <c r="A56" s="23" t="s">
        <v>172</v>
      </c>
      <c r="B56" s="24" t="s">
        <v>173</v>
      </c>
      <c r="C56" s="26">
        <v>5385.1</v>
      </c>
      <c r="D56" s="26">
        <v>1115.51927</v>
      </c>
      <c r="E56" s="27">
        <f t="shared" si="0"/>
        <v>20.714922099868151</v>
      </c>
      <c r="F56" s="26">
        <v>1049.1904199999999</v>
      </c>
      <c r="G56" s="27">
        <f t="shared" si="2"/>
        <v>106.32190770479968</v>
      </c>
    </row>
    <row r="57" spans="1:7" ht="180" x14ac:dyDescent="0.25">
      <c r="A57" s="23" t="s">
        <v>108</v>
      </c>
      <c r="B57" s="24" t="s">
        <v>109</v>
      </c>
      <c r="C57" s="26">
        <v>41165.340300000003</v>
      </c>
      <c r="D57" s="26">
        <v>7205.3841400000001</v>
      </c>
      <c r="E57" s="27">
        <f t="shared" si="0"/>
        <v>17.503521378639007</v>
      </c>
      <c r="F57" s="26">
        <v>6981.3462499999996</v>
      </c>
      <c r="G57" s="27">
        <f t="shared" si="2"/>
        <v>103.20909294536138</v>
      </c>
    </row>
    <row r="58" spans="1:7" ht="85.5" x14ac:dyDescent="0.25">
      <c r="A58" s="19" t="s">
        <v>110</v>
      </c>
      <c r="B58" s="20" t="s">
        <v>111</v>
      </c>
      <c r="C58" s="28">
        <f t="shared" ref="C58:D58" si="15">SUM(C59:C65)</f>
        <v>1942308.72425</v>
      </c>
      <c r="D58" s="28">
        <f t="shared" si="15"/>
        <v>193187.20053000003</v>
      </c>
      <c r="E58" s="28">
        <f t="shared" si="0"/>
        <v>9.9462664260336382</v>
      </c>
      <c r="F58" s="28">
        <f t="shared" ref="F58" si="16">SUM(F59:F65)</f>
        <v>346897.66422999999</v>
      </c>
      <c r="G58" s="28">
        <f t="shared" si="2"/>
        <v>55.68996867096606</v>
      </c>
    </row>
    <row r="59" spans="1:7" ht="135" x14ac:dyDescent="0.25">
      <c r="A59" s="23" t="s">
        <v>112</v>
      </c>
      <c r="B59" s="24" t="s">
        <v>113</v>
      </c>
      <c r="C59" s="26">
        <v>400510.712</v>
      </c>
      <c r="D59" s="26">
        <v>86760.103690000004</v>
      </c>
      <c r="E59" s="27">
        <f t="shared" si="0"/>
        <v>21.662367844483519</v>
      </c>
      <c r="F59" s="26">
        <v>77667.215890000007</v>
      </c>
      <c r="G59" s="27">
        <f t="shared" si="2"/>
        <v>111.70749806826892</v>
      </c>
    </row>
    <row r="60" spans="1:7" ht="90" x14ac:dyDescent="0.25">
      <c r="A60" s="23" t="s">
        <v>114</v>
      </c>
      <c r="B60" s="24" t="s">
        <v>115</v>
      </c>
      <c r="C60" s="26">
        <v>425201.21799999999</v>
      </c>
      <c r="D60" s="26">
        <v>54885.792070000003</v>
      </c>
      <c r="E60" s="27">
        <f t="shared" si="0"/>
        <v>12.908192579542424</v>
      </c>
      <c r="F60" s="26">
        <v>25131.03559</v>
      </c>
      <c r="G60" s="27">
        <f t="shared" si="2"/>
        <v>218.39844949262596</v>
      </c>
    </row>
    <row r="61" spans="1:7" ht="180" x14ac:dyDescent="0.25">
      <c r="A61" s="23" t="s">
        <v>116</v>
      </c>
      <c r="B61" s="24" t="s">
        <v>117</v>
      </c>
      <c r="C61" s="26">
        <v>3045.1</v>
      </c>
      <c r="D61" s="26">
        <v>640.53647999999998</v>
      </c>
      <c r="E61" s="27">
        <f t="shared" si="0"/>
        <v>21.034989983908574</v>
      </c>
      <c r="F61" s="26">
        <v>605.60469999999998</v>
      </c>
      <c r="G61" s="27">
        <f t="shared" si="2"/>
        <v>105.76808271137924</v>
      </c>
    </row>
    <row r="62" spans="1:7" ht="120" x14ac:dyDescent="0.25">
      <c r="A62" s="23" t="s">
        <v>174</v>
      </c>
      <c r="B62" s="24" t="s">
        <v>175</v>
      </c>
      <c r="C62" s="26">
        <v>0</v>
      </c>
      <c r="D62" s="26">
        <v>0</v>
      </c>
      <c r="E62" s="27">
        <v>0</v>
      </c>
      <c r="F62" s="26">
        <v>6893.4027100000003</v>
      </c>
      <c r="G62" s="27">
        <f t="shared" si="2"/>
        <v>0</v>
      </c>
    </row>
    <row r="63" spans="1:7" ht="315" x14ac:dyDescent="0.25">
      <c r="A63" s="23" t="s">
        <v>118</v>
      </c>
      <c r="B63" s="24" t="s">
        <v>119</v>
      </c>
      <c r="C63" s="26">
        <v>30035.3</v>
      </c>
      <c r="D63" s="26">
        <v>7426.1232600000003</v>
      </c>
      <c r="E63" s="27">
        <f t="shared" si="0"/>
        <v>24.724651526703582</v>
      </c>
      <c r="F63" s="26">
        <v>0</v>
      </c>
      <c r="G63" s="27">
        <v>0</v>
      </c>
    </row>
    <row r="64" spans="1:7" ht="135" x14ac:dyDescent="0.25">
      <c r="A64" s="23" t="s">
        <v>120</v>
      </c>
      <c r="B64" s="24" t="s">
        <v>121</v>
      </c>
      <c r="C64" s="26">
        <v>720</v>
      </c>
      <c r="D64" s="26">
        <v>0</v>
      </c>
      <c r="E64" s="27">
        <f t="shared" si="0"/>
        <v>0</v>
      </c>
      <c r="F64" s="26">
        <v>236600.40534</v>
      </c>
      <c r="G64" s="27">
        <v>0</v>
      </c>
    </row>
    <row r="65" spans="1:7" ht="150" x14ac:dyDescent="0.25">
      <c r="A65" s="23" t="s">
        <v>122</v>
      </c>
      <c r="B65" s="24" t="s">
        <v>123</v>
      </c>
      <c r="C65" s="26">
        <v>1082796.3942499999</v>
      </c>
      <c r="D65" s="26">
        <v>43474.64503</v>
      </c>
      <c r="E65" s="27">
        <f t="shared" si="0"/>
        <v>4.0150341523913884</v>
      </c>
      <c r="F65" s="26"/>
      <c r="G65" s="27" t="e">
        <f t="shared" si="2"/>
        <v>#DIV/0!</v>
      </c>
    </row>
    <row r="66" spans="1:7" ht="114" x14ac:dyDescent="0.25">
      <c r="A66" s="19" t="s">
        <v>124</v>
      </c>
      <c r="B66" s="20" t="s">
        <v>125</v>
      </c>
      <c r="C66" s="28">
        <f t="shared" ref="C66:D66" si="17">SUM(C67:C71)</f>
        <v>7480334.8468400007</v>
      </c>
      <c r="D66" s="28">
        <f t="shared" si="17"/>
        <v>1816593.9383700001</v>
      </c>
      <c r="E66" s="28">
        <f t="shared" si="0"/>
        <v>24.284928088979914</v>
      </c>
      <c r="F66" s="28">
        <f t="shared" ref="F66" si="18">SUM(F67:F71)</f>
        <v>1707171.5790000001</v>
      </c>
      <c r="G66" s="28">
        <f t="shared" si="2"/>
        <v>106.40957011679492</v>
      </c>
    </row>
    <row r="67" spans="1:7" ht="90" x14ac:dyDescent="0.25">
      <c r="A67" s="23" t="s">
        <v>126</v>
      </c>
      <c r="B67" s="24" t="s">
        <v>127</v>
      </c>
      <c r="C67" s="26">
        <v>165525.45821000001</v>
      </c>
      <c r="D67" s="26">
        <v>46263.74179</v>
      </c>
      <c r="E67" s="27">
        <f t="shared" si="0"/>
        <v>27.949623151808943</v>
      </c>
      <c r="F67" s="26">
        <v>40048.131840000002</v>
      </c>
      <c r="G67" s="27">
        <f t="shared" si="2"/>
        <v>115.52034930076778</v>
      </c>
    </row>
    <row r="68" spans="1:7" ht="120" x14ac:dyDescent="0.25">
      <c r="A68" s="23" t="s">
        <v>128</v>
      </c>
      <c r="B68" s="24" t="s">
        <v>129</v>
      </c>
      <c r="C68" s="26">
        <v>325479.40000000002</v>
      </c>
      <c r="D68" s="26">
        <v>77833.808520000006</v>
      </c>
      <c r="E68" s="27">
        <f t="shared" si="0"/>
        <v>23.913589775574124</v>
      </c>
      <c r="F68" s="26">
        <v>73776.199540000001</v>
      </c>
      <c r="G68" s="27">
        <f t="shared" si="2"/>
        <v>105.49988886022794</v>
      </c>
    </row>
    <row r="69" spans="1:7" ht="120" x14ac:dyDescent="0.25">
      <c r="A69" s="23" t="s">
        <v>130</v>
      </c>
      <c r="B69" s="24" t="s">
        <v>131</v>
      </c>
      <c r="C69" s="26">
        <v>3934661.2325499998</v>
      </c>
      <c r="D69" s="26">
        <v>1192046.4647599999</v>
      </c>
      <c r="E69" s="27">
        <f t="shared" si="0"/>
        <v>30.296038065453757</v>
      </c>
      <c r="F69" s="26">
        <v>1164472.5518799999</v>
      </c>
      <c r="G69" s="27">
        <f t="shared" si="2"/>
        <v>102.36793154424146</v>
      </c>
    </row>
    <row r="70" spans="1:7" ht="105" x14ac:dyDescent="0.25">
      <c r="A70" s="23" t="s">
        <v>132</v>
      </c>
      <c r="B70" s="24" t="s">
        <v>133</v>
      </c>
      <c r="C70" s="26">
        <v>2790323.8769999999</v>
      </c>
      <c r="D70" s="26">
        <v>466151.84661000001</v>
      </c>
      <c r="E70" s="27">
        <f t="shared" si="0"/>
        <v>16.706012174872704</v>
      </c>
      <c r="F70" s="26">
        <v>399538.55171000003</v>
      </c>
      <c r="G70" s="27">
        <f t="shared" si="2"/>
        <v>116.67255753290871</v>
      </c>
    </row>
    <row r="71" spans="1:7" ht="165" x14ac:dyDescent="0.25">
      <c r="A71" s="23" t="s">
        <v>134</v>
      </c>
      <c r="B71" s="24" t="s">
        <v>135</v>
      </c>
      <c r="C71" s="26">
        <v>264344.87907999998</v>
      </c>
      <c r="D71" s="26">
        <v>34298.076690000002</v>
      </c>
      <c r="E71" s="27">
        <f t="shared" si="0"/>
        <v>12.974746024726361</v>
      </c>
      <c r="F71" s="26">
        <v>29336.144029999999</v>
      </c>
      <c r="G71" s="27">
        <f t="shared" si="2"/>
        <v>116.91405883106445</v>
      </c>
    </row>
    <row r="72" spans="1:7" ht="142.5" x14ac:dyDescent="0.25">
      <c r="A72" s="19" t="s">
        <v>136</v>
      </c>
      <c r="B72" s="20" t="s">
        <v>137</v>
      </c>
      <c r="C72" s="28">
        <f t="shared" ref="C72:D72" si="19">SUM(C73:C76)</f>
        <v>865372.75228999997</v>
      </c>
      <c r="D72" s="28">
        <f t="shared" si="19"/>
        <v>108023.68349999998</v>
      </c>
      <c r="E72" s="28">
        <f t="shared" si="0"/>
        <v>12.482907881504403</v>
      </c>
      <c r="F72" s="28">
        <f t="shared" ref="F72" si="20">SUM(F73:F76)</f>
        <v>97853.835429999992</v>
      </c>
      <c r="G72" s="28">
        <f t="shared" si="2"/>
        <v>110.3928967375786</v>
      </c>
    </row>
    <row r="73" spans="1:7" ht="75" x14ac:dyDescent="0.25">
      <c r="A73" s="23" t="s">
        <v>138</v>
      </c>
      <c r="B73" s="24" t="s">
        <v>139</v>
      </c>
      <c r="C73" s="26">
        <v>278069.04590999999</v>
      </c>
      <c r="D73" s="26">
        <v>64951.7307</v>
      </c>
      <c r="E73" s="27">
        <f t="shared" ref="E73:E86" si="21">D73/C73*100</f>
        <v>23.358130527416677</v>
      </c>
      <c r="F73" s="26">
        <v>51168.969839999998</v>
      </c>
      <c r="G73" s="27">
        <f t="shared" ref="G73:G82" si="22">D73/F73*100</f>
        <v>126.93577944425547</v>
      </c>
    </row>
    <row r="74" spans="1:7" ht="60" x14ac:dyDescent="0.25">
      <c r="A74" s="23" t="s">
        <v>140</v>
      </c>
      <c r="B74" s="24" t="s">
        <v>141</v>
      </c>
      <c r="C74" s="26">
        <v>405283.60178000003</v>
      </c>
      <c r="D74" s="26">
        <v>4958.4347399999997</v>
      </c>
      <c r="E74" s="27">
        <f t="shared" si="21"/>
        <v>1.2234481529039474</v>
      </c>
      <c r="F74" s="26">
        <v>15582.34179</v>
      </c>
      <c r="G74" s="27">
        <v>16.3</v>
      </c>
    </row>
    <row r="75" spans="1:7" ht="90" x14ac:dyDescent="0.25">
      <c r="A75" s="23" t="s">
        <v>142</v>
      </c>
      <c r="B75" s="24" t="s">
        <v>143</v>
      </c>
      <c r="C75" s="26">
        <v>120271.45299999999</v>
      </c>
      <c r="D75" s="26">
        <v>29714.542580000001</v>
      </c>
      <c r="E75" s="27">
        <f t="shared" si="21"/>
        <v>24.706230646436111</v>
      </c>
      <c r="F75" s="26">
        <v>18463.715209999998</v>
      </c>
      <c r="G75" s="27">
        <f t="shared" si="22"/>
        <v>160.93479693570296</v>
      </c>
    </row>
    <row r="76" spans="1:7" ht="195" x14ac:dyDescent="0.25">
      <c r="A76" s="23" t="s">
        <v>144</v>
      </c>
      <c r="B76" s="24" t="s">
        <v>145</v>
      </c>
      <c r="C76" s="26">
        <v>61748.651599999997</v>
      </c>
      <c r="D76" s="26">
        <v>8398.9754799999992</v>
      </c>
      <c r="E76" s="27">
        <f t="shared" si="21"/>
        <v>13.601876741224256</v>
      </c>
      <c r="F76" s="26">
        <v>12638.808590000001</v>
      </c>
      <c r="G76" s="27">
        <f t="shared" si="22"/>
        <v>66.453854571746447</v>
      </c>
    </row>
    <row r="77" spans="1:7" ht="156.75" x14ac:dyDescent="0.25">
      <c r="A77" s="19" t="s">
        <v>146</v>
      </c>
      <c r="B77" s="20" t="s">
        <v>147</v>
      </c>
      <c r="C77" s="28">
        <f t="shared" ref="C77:D77" si="23">SUM(C78:C80)</f>
        <v>156913.95000000001</v>
      </c>
      <c r="D77" s="28">
        <f t="shared" si="23"/>
        <v>34605.649949999999</v>
      </c>
      <c r="E77" s="28">
        <f t="shared" si="21"/>
        <v>22.053902760079648</v>
      </c>
      <c r="F77" s="28">
        <f t="shared" ref="F77" si="24">SUM(F78:F80)</f>
        <v>35002.517169999999</v>
      </c>
      <c r="G77" s="28">
        <f t="shared" si="22"/>
        <v>98.866175200850563</v>
      </c>
    </row>
    <row r="78" spans="1:7" ht="105" x14ac:dyDescent="0.25">
      <c r="A78" s="23" t="s">
        <v>148</v>
      </c>
      <c r="B78" s="24" t="s">
        <v>149</v>
      </c>
      <c r="C78" s="26">
        <v>79474.850000000006</v>
      </c>
      <c r="D78" s="26">
        <v>22082.006219999999</v>
      </c>
      <c r="E78" s="27">
        <f t="shared" si="21"/>
        <v>27.784898266558539</v>
      </c>
      <c r="F78" s="26">
        <v>18305.1633</v>
      </c>
      <c r="G78" s="27">
        <f t="shared" si="22"/>
        <v>120.63266444610193</v>
      </c>
    </row>
    <row r="79" spans="1:7" ht="135" x14ac:dyDescent="0.25">
      <c r="A79" s="23" t="s">
        <v>150</v>
      </c>
      <c r="B79" s="24" t="s">
        <v>151</v>
      </c>
      <c r="C79" s="26">
        <v>55385.4</v>
      </c>
      <c r="D79" s="26">
        <v>10971.423290000001</v>
      </c>
      <c r="E79" s="27">
        <f t="shared" si="21"/>
        <v>19.809233642801171</v>
      </c>
      <c r="F79" s="26">
        <v>13841.57699</v>
      </c>
      <c r="G79" s="27">
        <f t="shared" si="22"/>
        <v>79.264257952156953</v>
      </c>
    </row>
    <row r="80" spans="1:7" ht="195" x14ac:dyDescent="0.25">
      <c r="A80" s="23" t="s">
        <v>152</v>
      </c>
      <c r="B80" s="24" t="s">
        <v>153</v>
      </c>
      <c r="C80" s="26">
        <v>22053.7</v>
      </c>
      <c r="D80" s="26">
        <v>1552.2204400000001</v>
      </c>
      <c r="E80" s="27">
        <f t="shared" si="21"/>
        <v>7.0383674394772759</v>
      </c>
      <c r="F80" s="26">
        <v>2855.7768799999999</v>
      </c>
      <c r="G80" s="27">
        <f t="shared" si="22"/>
        <v>54.353701469843116</v>
      </c>
    </row>
    <row r="81" spans="1:7" ht="256.5" x14ac:dyDescent="0.25">
      <c r="A81" s="19" t="s">
        <v>154</v>
      </c>
      <c r="B81" s="20" t="s">
        <v>155</v>
      </c>
      <c r="C81" s="28">
        <f t="shared" ref="C81:D81" si="25">C82</f>
        <v>182354.29956000001</v>
      </c>
      <c r="D81" s="28">
        <f t="shared" si="25"/>
        <v>45036.272219999999</v>
      </c>
      <c r="E81" s="28">
        <f t="shared" si="21"/>
        <v>24.697126598422606</v>
      </c>
      <c r="F81" s="28">
        <f t="shared" ref="F81" si="26">F82</f>
        <v>50001.837959999997</v>
      </c>
      <c r="G81" s="28">
        <f t="shared" si="22"/>
        <v>90.069233567029457</v>
      </c>
    </row>
    <row r="82" spans="1:7" ht="225" x14ac:dyDescent="0.25">
      <c r="A82" s="23" t="s">
        <v>156</v>
      </c>
      <c r="B82" s="24" t="s">
        <v>157</v>
      </c>
      <c r="C82" s="26">
        <v>182354.29956000001</v>
      </c>
      <c r="D82" s="26">
        <v>45036.272219999999</v>
      </c>
      <c r="E82" s="27">
        <f t="shared" si="21"/>
        <v>24.697126598422606</v>
      </c>
      <c r="F82" s="26">
        <v>50001.837959999997</v>
      </c>
      <c r="G82" s="27">
        <f t="shared" si="22"/>
        <v>90.069233567029457</v>
      </c>
    </row>
    <row r="83" spans="1:7" ht="409.5" x14ac:dyDescent="0.25">
      <c r="A83" s="19" t="s">
        <v>158</v>
      </c>
      <c r="B83" s="20" t="s">
        <v>159</v>
      </c>
      <c r="C83" s="28">
        <f t="shared" ref="C83:D83" si="27">SUM(C84:C86)</f>
        <v>147532.36959000002</v>
      </c>
      <c r="D83" s="28">
        <f t="shared" si="27"/>
        <v>0</v>
      </c>
      <c r="E83" s="28">
        <f t="shared" si="21"/>
        <v>0</v>
      </c>
      <c r="F83" s="28">
        <f t="shared" ref="F83" si="28">SUM(F84:F86)</f>
        <v>0</v>
      </c>
      <c r="G83" s="28">
        <v>0</v>
      </c>
    </row>
    <row r="84" spans="1:7" ht="360" x14ac:dyDescent="0.25">
      <c r="A84" s="23" t="s">
        <v>160</v>
      </c>
      <c r="B84" s="24" t="s">
        <v>161</v>
      </c>
      <c r="C84" s="26">
        <v>0</v>
      </c>
      <c r="D84" s="26">
        <v>0</v>
      </c>
      <c r="E84" s="27">
        <v>0</v>
      </c>
      <c r="F84" s="26">
        <v>0</v>
      </c>
      <c r="G84" s="27">
        <v>0</v>
      </c>
    </row>
    <row r="85" spans="1:7" ht="60" x14ac:dyDescent="0.25">
      <c r="A85" s="23" t="s">
        <v>162</v>
      </c>
      <c r="B85" s="24" t="s">
        <v>163</v>
      </c>
      <c r="C85" s="26">
        <v>129518.6</v>
      </c>
      <c r="D85" s="26">
        <v>0</v>
      </c>
      <c r="E85" s="27">
        <f t="shared" si="21"/>
        <v>0</v>
      </c>
      <c r="F85" s="26">
        <v>0</v>
      </c>
      <c r="G85" s="27">
        <v>0</v>
      </c>
    </row>
    <row r="86" spans="1:7" ht="195" x14ac:dyDescent="0.25">
      <c r="A86" s="23" t="s">
        <v>164</v>
      </c>
      <c r="B86" s="24" t="s">
        <v>165</v>
      </c>
      <c r="C86" s="26">
        <v>18013.76959</v>
      </c>
      <c r="D86" s="26">
        <v>0</v>
      </c>
      <c r="E86" s="27">
        <f t="shared" si="21"/>
        <v>0</v>
      </c>
      <c r="F86" s="26">
        <v>0</v>
      </c>
      <c r="G86" s="27">
        <v>0</v>
      </c>
    </row>
  </sheetData>
  <mergeCells count="4">
    <mergeCell ref="A1:G1"/>
    <mergeCell ref="A2:G2"/>
    <mergeCell ref="A3:G3"/>
    <mergeCell ref="A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a_chernov</dc:creator>
  <cp:lastModifiedBy>a_chernov</cp:lastModifiedBy>
  <dcterms:created xsi:type="dcterms:W3CDTF">2020-07-15T08:00:31Z</dcterms:created>
  <dcterms:modified xsi:type="dcterms:W3CDTF">2020-06-05T08:06:42Z</dcterms:modified>
</cp:coreProperties>
</file>