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20" windowWidth="14820" windowHeight="8010"/>
  </bookViews>
  <sheets>
    <sheet name="Консолидированный" sheetId="9" r:id="rId1"/>
    <sheet name="Республиканский" sheetId="4" r:id="rId2"/>
  </sheets>
  <externalReferences>
    <externalReference r:id="rId3"/>
  </externalReferences>
  <definedNames>
    <definedName name="Svod0306" localSheetId="0">#REF!</definedName>
    <definedName name="Svod0306">#REF!</definedName>
    <definedName name="XDO_?AM_MM?" localSheetId="0">#REF!</definedName>
    <definedName name="XDO_?AM_MM?">#REF!</definedName>
    <definedName name="XDO_?AM_MM_2?" localSheetId="0">#REF!</definedName>
    <definedName name="XDO_?AM_MM_2?">#REF!</definedName>
    <definedName name="XDO_?AM_MM_3?" localSheetId="0">#REF!</definedName>
    <definedName name="XDO_?AM_MM_3?">#REF!</definedName>
    <definedName name="XDO_?AM_YY?" localSheetId="0">#REF!</definedName>
    <definedName name="XDO_?AM_YY?">#REF!</definedName>
    <definedName name="XDO_?AM_YY_2?" localSheetId="0">#REF!</definedName>
    <definedName name="XDO_?AM_YY_2?">#REF!</definedName>
    <definedName name="XDO_?AM_YY_3?" localSheetId="0">#REF!</definedName>
    <definedName name="XDO_?AM_YY_3?">#REF!</definedName>
    <definedName name="XDO_?BS?" localSheetId="0">#REF!</definedName>
    <definedName name="XDO_?BS?">#REF!</definedName>
    <definedName name="XDO_?CODE_T?" localSheetId="0">#REF!</definedName>
    <definedName name="XDO_?CODE_T?">#REF!</definedName>
    <definedName name="XDO_?IL?" localSheetId="0">#REF!</definedName>
    <definedName name="XDO_?IL?">#REF!</definedName>
    <definedName name="XDO_?KBK?" localSheetId="0">#REF!</definedName>
    <definedName name="XDO_?KBK?">#REF!</definedName>
    <definedName name="XDO_?KBK_2?" localSheetId="0">#REF!</definedName>
    <definedName name="XDO_?KBK_2?">#REF!</definedName>
    <definedName name="XDO_?NAME_BUD?" localSheetId="0">#REF!</definedName>
    <definedName name="XDO_?NAME_BUD?">#REF!</definedName>
    <definedName name="XDO_?NAME_BUD_2?" localSheetId="0">#REF!</definedName>
    <definedName name="XDO_?NAME_BUD_2?">#REF!</definedName>
    <definedName name="XDO_?NAME_MM?" localSheetId="0">#REF!</definedName>
    <definedName name="XDO_?NAME_MM?">#REF!</definedName>
    <definedName name="XDO_?NAME_T?" localSheetId="0">#REF!</definedName>
    <definedName name="XDO_?NAME_T?">#REF!</definedName>
    <definedName name="XDO_?NAME_UFO?" localSheetId="0">#REF!</definedName>
    <definedName name="XDO_?NAME_UFO?">#REF!</definedName>
    <definedName name="XDO_?NOTE?" localSheetId="0">#REF!</definedName>
    <definedName name="XDO_?NOTE?">#REF!</definedName>
    <definedName name="XDO_?NV?" localSheetId="0">#REF!</definedName>
    <definedName name="XDO_?NV?">#REF!</definedName>
    <definedName name="XDO_?REPORT_DATE?" localSheetId="0">#REF!</definedName>
    <definedName name="XDO_?REPORT_DATE?">#REF!</definedName>
    <definedName name="XDO_?REPORT_MM?" localSheetId="0">#REF!</definedName>
    <definedName name="XDO_?REPORT_MM?">#REF!</definedName>
    <definedName name="XDO_?REPORT_MM_2?" localSheetId="0">#REF!</definedName>
    <definedName name="XDO_?REPORT_MM_2?">#REF!</definedName>
    <definedName name="XDO_?SIGN5?" localSheetId="0">#REF!</definedName>
    <definedName name="XDO_?SIGN5?">#REF!</definedName>
    <definedName name="XDO_?SIGN6?" localSheetId="0">#REF!</definedName>
    <definedName name="XDO_?SIGN6?">#REF!</definedName>
    <definedName name="XDO_?SIGN7?" localSheetId="0">#REF!</definedName>
    <definedName name="XDO_?SIGN7?">#REF!</definedName>
    <definedName name="XDO_GROUP_?EMPTY_1?" localSheetId="0">#REF!</definedName>
    <definedName name="XDO_GROUP_?EMPTY_1?">#REF!</definedName>
    <definedName name="XDO_GROUP_?LINE?" localSheetId="0">'[1]0531467'!#REF!</definedName>
    <definedName name="XDO_GROUP_?LINE?">'[1]0531467'!#REF!</definedName>
    <definedName name="XDO_GROUP_?LIST_DATA?" localSheetId="0">#REF!</definedName>
    <definedName name="XDO_GROUP_?LIST_DATA?">#REF!</definedName>
    <definedName name="XDO_GROUP_?LIST_DATA_2?" localSheetId="0">#REF!</definedName>
    <definedName name="XDO_GROUP_?LIST_DATA_2?">#REF!</definedName>
    <definedName name="XDO_GROUP_?LIST_DATA_3?" localSheetId="0">#REF!</definedName>
    <definedName name="XDO_GROUP_?LIST_DATA_3?">#REF!</definedName>
    <definedName name="XDO_GROUP_?REPPRT?" localSheetId="0">#REF!</definedName>
    <definedName name="XDO_GROUP_?REPPRT?">#REF!</definedName>
    <definedName name="А246" localSheetId="0">#REF!</definedName>
    <definedName name="А246">#REF!</definedName>
    <definedName name="_xlnm.Print_Titles" localSheetId="0">Консолидированный!$6:$6</definedName>
    <definedName name="_xlnm.Print_Titles" localSheetId="1">Республиканский!$6:$6</definedName>
    <definedName name="_xlnm.Print_Area" localSheetId="0">Консолидированный!$A$1:$F$45</definedName>
    <definedName name="_xlnm.Print_Area" localSheetId="1">Республиканский!$A$1:$F$41</definedName>
  </definedNames>
  <calcPr calcId="144525"/>
</workbook>
</file>

<file path=xl/calcChain.xml><?xml version="1.0" encoding="utf-8"?>
<calcChain xmlns="http://schemas.openxmlformats.org/spreadsheetml/2006/main">
  <c r="E40" i="4" l="1"/>
  <c r="C35" i="4"/>
  <c r="C34" i="4" s="1"/>
  <c r="B35" i="4"/>
  <c r="B34" i="4"/>
  <c r="C39" i="9"/>
  <c r="C38" i="9" s="1"/>
  <c r="B39" i="9"/>
  <c r="B38" i="9" s="1"/>
  <c r="E15" i="4" l="1"/>
  <c r="B8" i="4"/>
  <c r="C8" i="4"/>
  <c r="E8" i="4"/>
  <c r="E26" i="9" l="1"/>
  <c r="E20" i="9"/>
  <c r="E15" i="9"/>
  <c r="E11" i="9"/>
  <c r="E8" i="9"/>
  <c r="C26" i="9"/>
  <c r="C20" i="9"/>
  <c r="C15" i="9"/>
  <c r="C11" i="9"/>
  <c r="C8" i="9"/>
  <c r="B8" i="9"/>
  <c r="B11" i="9"/>
  <c r="B15" i="9"/>
  <c r="B20" i="9"/>
  <c r="B26" i="9"/>
  <c r="B22" i="4"/>
  <c r="C22" i="4"/>
  <c r="B18" i="4"/>
  <c r="C18" i="4"/>
  <c r="B15" i="4"/>
  <c r="C15" i="4"/>
  <c r="B11" i="4"/>
  <c r="C11" i="4"/>
  <c r="E22" i="4"/>
  <c r="E18" i="4"/>
  <c r="E11" i="4"/>
  <c r="C7" i="4" l="1"/>
  <c r="B7" i="9"/>
  <c r="B45" i="9" s="1"/>
  <c r="E7" i="4"/>
  <c r="E7" i="9"/>
  <c r="C7" i="9"/>
  <c r="B7" i="4"/>
  <c r="F30" i="9" l="1"/>
  <c r="F28" i="9"/>
  <c r="F44" i="9" l="1"/>
  <c r="D44" i="9"/>
  <c r="F43" i="9"/>
  <c r="D43" i="9"/>
  <c r="F42" i="9"/>
  <c r="D42" i="9"/>
  <c r="F41" i="9"/>
  <c r="D41" i="9"/>
  <c r="F40" i="9"/>
  <c r="D40" i="9"/>
  <c r="F39" i="9"/>
  <c r="D39" i="9"/>
  <c r="F40" i="4"/>
  <c r="D40" i="4"/>
  <c r="F39" i="4"/>
  <c r="D39" i="4"/>
  <c r="F38" i="4"/>
  <c r="D38" i="4"/>
  <c r="F37" i="4"/>
  <c r="D37" i="4"/>
  <c r="F36" i="4"/>
  <c r="D36" i="4"/>
  <c r="F35" i="4"/>
  <c r="D35" i="4"/>
  <c r="F38" i="9" l="1"/>
  <c r="F34" i="4"/>
  <c r="D38" i="9"/>
  <c r="D34" i="4" l="1"/>
  <c r="F27" i="9"/>
  <c r="F29" i="9"/>
  <c r="F31" i="9"/>
  <c r="F32" i="9"/>
  <c r="F33" i="9"/>
  <c r="F34" i="9"/>
  <c r="F35" i="9"/>
  <c r="F36" i="9"/>
  <c r="F37" i="9"/>
  <c r="F21" i="9"/>
  <c r="F22" i="9"/>
  <c r="F23" i="9"/>
  <c r="F24" i="9"/>
  <c r="F25" i="9"/>
  <c r="F16" i="9"/>
  <c r="F17" i="9"/>
  <c r="F18" i="9"/>
  <c r="F19" i="9"/>
  <c r="F12" i="9"/>
  <c r="F13" i="9"/>
  <c r="F14" i="9"/>
  <c r="F9" i="9"/>
  <c r="F10" i="9"/>
  <c r="F27" i="4"/>
  <c r="F28" i="4"/>
  <c r="F29" i="4"/>
  <c r="F30" i="4"/>
  <c r="F31" i="4"/>
  <c r="F32" i="4"/>
  <c r="F33" i="4"/>
  <c r="F23" i="4"/>
  <c r="F25" i="4"/>
  <c r="F19" i="4"/>
  <c r="F20" i="4"/>
  <c r="F21" i="4"/>
  <c r="F16" i="4"/>
  <c r="F17" i="4"/>
  <c r="F12" i="4"/>
  <c r="F13" i="4"/>
  <c r="F14" i="4"/>
  <c r="F9" i="4"/>
  <c r="F10" i="4"/>
  <c r="D9" i="9" l="1"/>
  <c r="D27" i="9" l="1"/>
  <c r="D28" i="9"/>
  <c r="D29" i="9"/>
  <c r="D31" i="9"/>
  <c r="D32" i="9"/>
  <c r="D33" i="9"/>
  <c r="D34" i="9"/>
  <c r="D35" i="9"/>
  <c r="D36" i="9"/>
  <c r="D37" i="9"/>
  <c r="D21" i="9"/>
  <c r="D22" i="9"/>
  <c r="D23" i="9"/>
  <c r="D24" i="9"/>
  <c r="D25" i="9"/>
  <c r="D16" i="9"/>
  <c r="D17" i="9"/>
  <c r="D18" i="9"/>
  <c r="D19" i="9"/>
  <c r="D12" i="9"/>
  <c r="D13" i="9"/>
  <c r="D14" i="9"/>
  <c r="D10" i="9"/>
  <c r="D23" i="4"/>
  <c r="D24" i="4"/>
  <c r="D25" i="4"/>
  <c r="D27" i="4"/>
  <c r="D28" i="4"/>
  <c r="D29" i="4"/>
  <c r="D30" i="4"/>
  <c r="D31" i="4"/>
  <c r="D32" i="4"/>
  <c r="D20" i="4"/>
  <c r="D21" i="4"/>
  <c r="D19" i="4"/>
  <c r="D16" i="4"/>
  <c r="D13" i="4"/>
  <c r="D14" i="4"/>
  <c r="D12" i="4"/>
  <c r="D10" i="4"/>
  <c r="D9" i="4"/>
  <c r="D22" i="4" l="1"/>
  <c r="F8" i="4" l="1"/>
  <c r="D8" i="4"/>
  <c r="F11" i="9"/>
  <c r="D15" i="4"/>
  <c r="F15" i="4"/>
  <c r="F18" i="4"/>
  <c r="D18" i="4"/>
  <c r="D11" i="4"/>
  <c r="F26" i="9"/>
  <c r="F20" i="9"/>
  <c r="D11" i="9"/>
  <c r="D8" i="9"/>
  <c r="D20" i="9"/>
  <c r="F15" i="9"/>
  <c r="F8" i="9"/>
  <c r="F22" i="4"/>
  <c r="C41" i="4"/>
  <c r="E41" i="4"/>
  <c r="F11" i="4"/>
  <c r="E45" i="9"/>
  <c r="D15" i="9"/>
  <c r="C45" i="9"/>
  <c r="B41" i="4"/>
  <c r="D26" i="9"/>
  <c r="D41" i="4" l="1"/>
  <c r="F7" i="9"/>
  <c r="F41" i="4"/>
  <c r="D7" i="4"/>
  <c r="F7" i="4"/>
  <c r="D45" i="9"/>
  <c r="F45" i="9"/>
  <c r="D7" i="9"/>
</calcChain>
</file>

<file path=xl/sharedStrings.xml><?xml version="1.0" encoding="utf-8"?>
<sst xmlns="http://schemas.openxmlformats.org/spreadsheetml/2006/main" count="98" uniqueCount="54">
  <si>
    <t>ИНФОРМАЦИЯ</t>
  </si>
  <si>
    <t>(по данным бухгалтерской отчетности)</t>
  </si>
  <si>
    <t>НАЛОГОВЫЕ И НЕНАЛОГОВЫЕ ДОХОДЫ</t>
  </si>
  <si>
    <t>Налог на прибыль организаций</t>
  </si>
  <si>
    <t>Налог на доходы физических лиц</t>
  </si>
  <si>
    <t>Акцизы на алкогольную продукцию</t>
  </si>
  <si>
    <t>Доходы от уплаты акцизов на нефтепродукты</t>
  </si>
  <si>
    <t xml:space="preserve"> </t>
  </si>
  <si>
    <t>Наименование показателей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</si>
  <si>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</si>
  <si>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</si>
  <si>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</si>
  <si>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</si>
  <si>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</si>
  <si>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организаций</t>
  </si>
  <si>
    <t>Транспортный налог</t>
  </si>
  <si>
    <t>Налог на игорный бизнес</t>
  </si>
  <si>
    <t>НАЛОГИ, СБОРЫ И РЕГУЛЯРНЫЕ ПЛАТЕЖИ ЗА ПОЛЬЗОВАНИЕ ПРИРОДНЫМИ РЕСУРСАМИ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</si>
  <si>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</si>
  <si>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</si>
  <si>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</si>
  <si>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</si>
  <si>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</si>
  <si>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</si>
  <si>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</si>
  <si>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</si>
  <si>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</si>
  <si>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</si>
  <si>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</si>
  <si>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</si>
  <si>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</si>
  <si>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ВСЕГО ДОХОДОВ</t>
  </si>
  <si>
    <t>ДОХОДЫ ОТ ОКАЗАНИЯ ПЛАТНЫХ УСЛУГ (РАБОТ) И КОМПЕНСАЦИИ ЗАТРАТ ГОСУДАРСТВА</t>
  </si>
  <si>
    <t>ПРОЧИЕ НЕНАЛОГОВЫЕ ДОХОДЫ</t>
  </si>
  <si>
    <t xml:space="preserve">об исполнении доходов республиканского бюджета   </t>
  </si>
  <si>
    <t xml:space="preserve"> тыс. рублей</t>
  </si>
  <si>
    <t>ПРОЧИЕ БЕЗВОЗМЕЗДНЫЕ ПОСТУПЛЕНИЯ</t>
  </si>
  <si>
    <t xml:space="preserve">БЕЗВОЗМЕЗДНЫЕ ПОСТУПЛЕНИЯ </t>
  </si>
  <si>
    <t>Темп роста к соответствующему периоду прошлого года, %</t>
  </si>
  <si>
    <t>ЗАДОЛЖЕННОСТЬ И ПЕРЕРАСЧЕТЫ ПО ОТМЕНЕННЫМ НАЛОГАМ, СБОРАМ И ИНЫМ ОБЯЗАТЕЛЬНЫМ ПЛАТЕЖАМ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</si>
  <si>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</si>
  <si>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</si>
  <si>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</si>
  <si>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</si>
  <si>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</si>
  <si>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 xml:space="preserve">об исполнении доходов консолидированного бюджета   </t>
  </si>
  <si>
    <t>Доходы от уплаты акцизов на алкогольную продукцию</t>
  </si>
  <si>
    <t>План на 2019 год  по Отчету об исполнении консолидированного бюджета по форме № 0503317</t>
  </si>
  <si>
    <t>Фактически исполнено за 2019 год</t>
  </si>
  <si>
    <t>% исполнение годового плана 2019 г.</t>
  </si>
  <si>
    <t>Фактически исполнено за 2018 год</t>
  </si>
  <si>
    <t>Карачаево-Черкесской Республики за 2019 год</t>
  </si>
  <si>
    <t>План на 2019 год по Закону Карачаево-Черкесской Республики от 29.12.2018 № 91-РЗ</t>
  </si>
  <si>
    <t>% исполнение годового плана за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</si>
</sst>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9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Calibri"/>
      <family val="2"/>
    </font>
    <font>
      <sz val="11"/>
      <name val="Calibri"/>
      <family val="2"/>
    </font>
    <font>
      <b/>
      <sz val="11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B9CDE5"/>
      </patternFill>
    </fill>
    <fill>
      <patternFill patternType="solid">
        <fgColor rgb="FFDCE6F2"/>
      </patternFill>
    </fill>
    <fill>
      <patternFill patternType="solid">
        <fgColor rgb="FFF1F5F9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95B3D7"/>
      </bottom>
      <diagonal/>
    </border>
    <border>
      <left style="thin">
        <color rgb="FFD9D9D9"/>
      </left>
      <right style="thin">
        <color rgb="FFD9D9D9"/>
      </right>
      <top/>
      <bottom style="thin">
        <color rgb="FFB9CDE5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</borders>
  <cellStyleXfs count="11">
    <xf numFmtId="0" fontId="0" fillId="0" borderId="0"/>
    <xf numFmtId="0" fontId="1" fillId="0" borderId="0"/>
    <xf numFmtId="0" fontId="5" fillId="0" borderId="0"/>
    <xf numFmtId="49" fontId="11" fillId="2" borderId="2">
      <alignment horizontal="center" vertical="top" wrapText="1" shrinkToFit="1"/>
    </xf>
    <xf numFmtId="4" fontId="11" fillId="2" borderId="2">
      <alignment horizontal="right" vertical="top" wrapText="1" shrinkToFit="1"/>
    </xf>
    <xf numFmtId="49" fontId="12" fillId="3" borderId="3">
      <alignment horizontal="center" vertical="top" shrinkToFit="1"/>
    </xf>
    <xf numFmtId="4" fontId="12" fillId="3" borderId="3">
      <alignment horizontal="right" vertical="top" shrinkToFit="1"/>
    </xf>
    <xf numFmtId="49" fontId="12" fillId="4" borderId="4">
      <alignment horizontal="center" vertical="top" shrinkToFit="1"/>
    </xf>
    <xf numFmtId="4" fontId="12" fillId="4" borderId="4">
      <alignment horizontal="right" vertical="top" shrinkToFit="1"/>
    </xf>
    <xf numFmtId="49" fontId="13" fillId="0" borderId="4">
      <alignment horizontal="center" vertical="top" shrinkToFit="1"/>
    </xf>
    <xf numFmtId="4" fontId="13" fillId="0" borderId="4">
      <alignment horizontal="right" vertical="top" shrinkToFit="1"/>
    </xf>
  </cellStyleXfs>
  <cellXfs count="44">
    <xf numFmtId="0" fontId="0" fillId="0" borderId="0" xfId="0"/>
    <xf numFmtId="0" fontId="3" fillId="0" borderId="0" xfId="1" applyFont="1" applyFill="1" applyBorder="1"/>
    <xf numFmtId="0" fontId="4" fillId="0" borderId="0" xfId="1" applyFont="1" applyFill="1" applyBorder="1"/>
    <xf numFmtId="0" fontId="3" fillId="0" borderId="0" xfId="1" applyFont="1" applyFill="1" applyBorder="1" applyAlignment="1">
      <alignment vertical="top"/>
    </xf>
    <xf numFmtId="164" fontId="3" fillId="0" borderId="0" xfId="1" applyNumberFormat="1" applyFont="1" applyFill="1" applyBorder="1" applyAlignment="1">
      <alignment horizontal="right" vertical="top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 indent="1"/>
    </xf>
    <xf numFmtId="164" fontId="4" fillId="0" borderId="1" xfId="1" applyNumberFormat="1" applyFont="1" applyFill="1" applyBorder="1" applyAlignment="1">
      <alignment horizontal="right" wrapText="1"/>
    </xf>
    <xf numFmtId="164" fontId="4" fillId="0" borderId="1" xfId="1" applyNumberFormat="1" applyFont="1" applyFill="1" applyBorder="1" applyAlignment="1">
      <alignment horizontal="right"/>
    </xf>
    <xf numFmtId="165" fontId="4" fillId="0" borderId="1" xfId="1" applyNumberFormat="1" applyFont="1" applyFill="1" applyBorder="1" applyAlignment="1">
      <alignment horizontal="right"/>
    </xf>
    <xf numFmtId="164" fontId="8" fillId="0" borderId="1" xfId="1" applyNumberFormat="1" applyFont="1" applyFill="1" applyBorder="1" applyAlignment="1">
      <alignment horizontal="right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top" wrapText="1"/>
    </xf>
    <xf numFmtId="0" fontId="7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wrapText="1" indent="1"/>
    </xf>
    <xf numFmtId="0" fontId="4" fillId="0" borderId="1" xfId="2" applyFont="1" applyBorder="1" applyAlignment="1">
      <alignment horizontal="left" vertical="center" wrapText="1" indent="1"/>
    </xf>
    <xf numFmtId="0" fontId="4" fillId="0" borderId="1" xfId="1" applyFont="1" applyFill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1" applyFont="1" applyFill="1" applyBorder="1" applyAlignment="1">
      <alignment horizontal="left" vertical="top" indent="1"/>
    </xf>
    <xf numFmtId="0" fontId="4" fillId="0" borderId="1" xfId="1" applyFont="1" applyFill="1" applyBorder="1" applyAlignment="1">
      <alignment horizontal="left" vertical="top"/>
    </xf>
    <xf numFmtId="0" fontId="8" fillId="0" borderId="1" xfId="1" applyFont="1" applyFill="1" applyBorder="1" applyAlignment="1">
      <alignment horizontal="left" vertical="top" wrapText="1"/>
    </xf>
    <xf numFmtId="0" fontId="8" fillId="0" borderId="1" xfId="1" applyFont="1" applyFill="1" applyBorder="1" applyAlignment="1">
      <alignment vertical="top"/>
    </xf>
    <xf numFmtId="164" fontId="8" fillId="0" borderId="1" xfId="1" applyNumberFormat="1" applyFont="1" applyFill="1" applyBorder="1" applyAlignment="1">
      <alignment horizontal="right" vertical="top"/>
    </xf>
    <xf numFmtId="164" fontId="4" fillId="0" borderId="1" xfId="1" applyNumberFormat="1" applyFont="1" applyFill="1" applyBorder="1" applyAlignment="1">
      <alignment horizontal="right" vertical="center"/>
    </xf>
    <xf numFmtId="164" fontId="3" fillId="0" borderId="0" xfId="1" applyNumberFormat="1" applyFont="1" applyFill="1" applyBorder="1"/>
    <xf numFmtId="164" fontId="4" fillId="0" borderId="0" xfId="1" applyNumberFormat="1" applyFont="1" applyFill="1" applyBorder="1"/>
    <xf numFmtId="0" fontId="14" fillId="0" borderId="0" xfId="1" applyFont="1" applyFill="1" applyBorder="1"/>
    <xf numFmtId="0" fontId="15" fillId="0" borderId="0" xfId="1" applyFont="1" applyFill="1" applyBorder="1"/>
    <xf numFmtId="164" fontId="14" fillId="0" borderId="0" xfId="1" applyNumberFormat="1" applyFont="1" applyFill="1" applyBorder="1"/>
    <xf numFmtId="164" fontId="4" fillId="0" borderId="1" xfId="1" applyNumberFormat="1" applyFont="1" applyFill="1" applyBorder="1"/>
    <xf numFmtId="164" fontId="8" fillId="0" borderId="1" xfId="1" applyNumberFormat="1" applyFont="1" applyFill="1" applyBorder="1" applyAlignment="1">
      <alignment horizontal="right" vertical="center"/>
    </xf>
    <xf numFmtId="164" fontId="8" fillId="5" borderId="1" xfId="1" applyNumberFormat="1" applyFont="1" applyFill="1" applyBorder="1" applyAlignment="1">
      <alignment horizontal="right"/>
    </xf>
    <xf numFmtId="164" fontId="4" fillId="5" borderId="1" xfId="1" applyNumberFormat="1" applyFont="1" applyFill="1" applyBorder="1" applyAlignment="1">
      <alignment horizontal="right"/>
    </xf>
    <xf numFmtId="0" fontId="16" fillId="0" borderId="1" xfId="0" applyFont="1" applyBorder="1" applyAlignment="1">
      <alignment vertical="center" wrapText="1"/>
    </xf>
    <xf numFmtId="164" fontId="17" fillId="0" borderId="1" xfId="1" applyNumberFormat="1" applyFont="1" applyFill="1" applyBorder="1" applyAlignment="1">
      <alignment horizontal="right"/>
    </xf>
    <xf numFmtId="0" fontId="18" fillId="0" borderId="0" xfId="1" applyFont="1" applyFill="1" applyBorder="1"/>
    <xf numFmtId="164" fontId="17" fillId="5" borderId="1" xfId="1" applyNumberFormat="1" applyFont="1" applyFill="1" applyBorder="1" applyAlignment="1">
      <alignment horizontal="right"/>
    </xf>
    <xf numFmtId="49" fontId="2" fillId="0" borderId="0" xfId="1" applyNumberFormat="1" applyFont="1" applyFill="1" applyBorder="1" applyAlignment="1">
      <alignment horizontal="center"/>
    </xf>
    <xf numFmtId="0" fontId="0" fillId="0" borderId="0" xfId="0" applyAlignment="1"/>
    <xf numFmtId="0" fontId="2" fillId="0" borderId="0" xfId="1" applyFont="1" applyFill="1" applyBorder="1" applyAlignment="1">
      <alignment horizontal="center"/>
    </xf>
    <xf numFmtId="0" fontId="10" fillId="0" borderId="0" xfId="0" applyFont="1" applyAlignment="1"/>
    <xf numFmtId="0" fontId="2" fillId="0" borderId="0" xfId="1" applyFont="1" applyFill="1" applyAlignment="1">
      <alignment horizontal="center"/>
    </xf>
    <xf numFmtId="0" fontId="4" fillId="0" borderId="0" xfId="1" applyFont="1" applyFill="1" applyBorder="1" applyAlignment="1">
      <alignment horizontal="center"/>
    </xf>
  </cellXfs>
  <cellStyles count="11">
    <cellStyle name="ex62" xfId="3"/>
    <cellStyle name="ex63" xfId="4"/>
    <cellStyle name="ex67" xfId="5"/>
    <cellStyle name="ex68" xfId="6"/>
    <cellStyle name="ex72" xfId="7"/>
    <cellStyle name="ex73" xfId="8"/>
    <cellStyle name="ex77" xfId="9"/>
    <cellStyle name="ex78" xfId="10"/>
    <cellStyle name="Обычный" xfId="0" builtinId="0"/>
    <cellStyle name="Обычный 2" xfId="1"/>
    <cellStyle name="Обычный_По видам налогов 201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86;&#1103;%20&#1087;&#1072;&#1087;&#1082;&#1072;\&#1056;&#1040;&#1041;&#1054;&#1063;&#1048;&#1045;%20&#1044;&#1054;&#1050;&#1059;&#1052;&#1045;&#1053;&#1058;&#1067;\2013\&#1055;&#1083;&#1072;&#1085;&#1086;&#1074;&#1099;&#1077;%20&#1087;&#1086;&#1082;&#1072;&#1079;&#1072;&#1090;&#1077;&#1083;&#1080;%20&#1085;&#1072;%202013%20&#1075;&#1086;&#1076;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 вар 1"/>
      <sheetName val="анализ вар 2 (ср прибыль)"/>
      <sheetName val="планы"/>
      <sheetName val="планы ср по прибыли"/>
      <sheetName val="планы уточ % по кредитам и приб"/>
      <sheetName val="планы (уточ-% по кредитам)"/>
      <sheetName val="СВОД"/>
      <sheetName val="республ. бюджет ср по прибыли"/>
      <sheetName val="республ. бюджет"/>
      <sheetName val="рабочая с %"/>
      <sheetName val="Респ 2011 прибыль"/>
      <sheetName val="анализ"/>
      <sheetName val="анализ полный"/>
      <sheetName val="0531467"/>
      <sheetName val="Рес тв"/>
      <sheetName val="СВОД (2)"/>
      <sheetName val="УФК свод"/>
      <sheetName val="УСН"/>
      <sheetName val="темпы роста по районам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N45"/>
  <sheetViews>
    <sheetView tabSelected="1" view="pageBreakPreview" topLeftCell="A21" zoomScaleNormal="90" zoomScaleSheetLayoutView="100" workbookViewId="0">
      <selection activeCell="E45" sqref="E45"/>
    </sheetView>
  </sheetViews>
  <sheetFormatPr defaultColWidth="18.7109375" defaultRowHeight="15.75" x14ac:dyDescent="0.25"/>
  <cols>
    <col min="1" max="1" width="66.42578125" style="3" customWidth="1"/>
    <col min="2" max="2" width="17.7109375" style="4" customWidth="1"/>
    <col min="3" max="3" width="14.7109375" style="4" customWidth="1"/>
    <col min="4" max="4" width="14.7109375" style="1" customWidth="1"/>
    <col min="5" max="5" width="14.5703125" style="1" customWidth="1"/>
    <col min="6" max="6" width="14.7109375" style="1" customWidth="1"/>
    <col min="7" max="9" width="6.5703125" style="27" customWidth="1"/>
    <col min="10" max="10" width="14.140625" style="25" customWidth="1"/>
    <col min="11" max="11" width="13.28515625" style="25" customWidth="1"/>
    <col min="12" max="12" width="6.140625" style="25" customWidth="1"/>
    <col min="13" max="13" width="13.28515625" style="25" customWidth="1"/>
    <col min="14" max="14" width="7.85546875" style="25" customWidth="1"/>
    <col min="15" max="245" width="9.140625" style="1" customWidth="1"/>
    <col min="246" max="246" width="89" style="1" customWidth="1"/>
    <col min="247" max="16384" width="18.7109375" style="1"/>
  </cols>
  <sheetData>
    <row r="1" spans="1:14" x14ac:dyDescent="0.25">
      <c r="A1" s="38" t="s">
        <v>0</v>
      </c>
      <c r="B1" s="38"/>
      <c r="C1" s="38"/>
      <c r="D1" s="38"/>
      <c r="E1" s="39"/>
      <c r="F1" s="39"/>
    </row>
    <row r="2" spans="1:14" x14ac:dyDescent="0.25">
      <c r="A2" s="40" t="s">
        <v>45</v>
      </c>
      <c r="B2" s="40"/>
      <c r="C2" s="40"/>
      <c r="D2" s="40"/>
      <c r="E2" s="41"/>
      <c r="F2" s="41"/>
    </row>
    <row r="3" spans="1:14" x14ac:dyDescent="0.25">
      <c r="A3" s="42" t="s">
        <v>51</v>
      </c>
      <c r="B3" s="42"/>
      <c r="C3" s="42"/>
      <c r="D3" s="42"/>
      <c r="E3" s="41"/>
      <c r="F3" s="41"/>
    </row>
    <row r="4" spans="1:14" s="2" customFormat="1" ht="15.95" hidden="1" customHeight="1" x14ac:dyDescent="0.25">
      <c r="A4" s="43" t="s">
        <v>1</v>
      </c>
      <c r="B4" s="43"/>
      <c r="C4" s="43"/>
      <c r="G4" s="28"/>
      <c r="H4" s="28"/>
      <c r="I4" s="28"/>
      <c r="J4" s="26"/>
      <c r="K4" s="26"/>
      <c r="L4" s="26"/>
      <c r="M4" s="26"/>
      <c r="N4" s="26"/>
    </row>
    <row r="5" spans="1:14" x14ac:dyDescent="0.25">
      <c r="A5" s="3" t="s">
        <v>7</v>
      </c>
      <c r="D5" s="4"/>
      <c r="F5" s="4" t="s">
        <v>35</v>
      </c>
      <c r="H5" s="29"/>
      <c r="I5" s="29"/>
    </row>
    <row r="6" spans="1:14" ht="128.25" customHeight="1" x14ac:dyDescent="0.25">
      <c r="A6" s="11" t="s">
        <v>8</v>
      </c>
      <c r="B6" s="12" t="s">
        <v>47</v>
      </c>
      <c r="C6" s="12" t="s">
        <v>48</v>
      </c>
      <c r="D6" s="12" t="s">
        <v>49</v>
      </c>
      <c r="E6" s="12" t="s">
        <v>50</v>
      </c>
      <c r="F6" s="12" t="s">
        <v>38</v>
      </c>
    </row>
    <row r="7" spans="1:14" ht="15" customHeight="1" x14ac:dyDescent="0.25">
      <c r="A7" s="21" t="s">
        <v>2</v>
      </c>
      <c r="B7" s="10">
        <f>B8+B11+B15+B20+B26+B29+B30+B31+B32+B33+B34+B35+B36+B37</f>
        <v>8807336.8662299998</v>
      </c>
      <c r="C7" s="10">
        <f>C8+C11+C15+C20+C26+C29+C30+C31+C32+C33+C34+C35+C36+C37</f>
        <v>8821711.7104000021</v>
      </c>
      <c r="D7" s="10">
        <f>C7/B7*100</f>
        <v>100.16321442438655</v>
      </c>
      <c r="E7" s="10">
        <f>E8+E11+E15+E20+E26+E29+E30+E31+E32+E33+E34+E35+E36+E37</f>
        <v>8679343.2597199995</v>
      </c>
      <c r="F7" s="10">
        <f>C7/E7*100</f>
        <v>101.64031363226202</v>
      </c>
      <c r="G7" s="29"/>
      <c r="H7" s="29"/>
      <c r="I7" s="29"/>
    </row>
    <row r="8" spans="1:14" ht="15" customHeight="1" x14ac:dyDescent="0.25">
      <c r="A8" s="14" t="s">
        <v>9</v>
      </c>
      <c r="B8" s="8">
        <f>B9+B10</f>
        <v>4907112.7501499997</v>
      </c>
      <c r="C8" s="8">
        <f>C9+C10</f>
        <v>4879439.6505800001</v>
      </c>
      <c r="D8" s="8">
        <f>C8/B8*100</f>
        <v>99.436061468749543</v>
      </c>
      <c r="E8" s="8">
        <f>E9+E10</f>
        <v>5094971.6183500001</v>
      </c>
      <c r="F8" s="8">
        <f t="shared" ref="F8:F45" si="0">C8/E8*100</f>
        <v>95.769712102149057</v>
      </c>
      <c r="G8" s="29"/>
      <c r="H8" s="29"/>
      <c r="I8" s="29"/>
    </row>
    <row r="9" spans="1:14" ht="15" customHeight="1" x14ac:dyDescent="0.25">
      <c r="A9" s="15" t="s">
        <v>3</v>
      </c>
      <c r="B9" s="7">
        <v>1113772.8</v>
      </c>
      <c r="C9" s="8">
        <v>1132712.0229</v>
      </c>
      <c r="D9" s="8">
        <f t="shared" ref="D9:D10" si="1">C9/B9*100</f>
        <v>101.7004565832457</v>
      </c>
      <c r="E9" s="8">
        <v>1423813.5535500001</v>
      </c>
      <c r="F9" s="8">
        <f t="shared" si="0"/>
        <v>79.554799859560575</v>
      </c>
      <c r="G9" s="29"/>
      <c r="H9" s="29"/>
      <c r="I9" s="29"/>
    </row>
    <row r="10" spans="1:14" ht="15" customHeight="1" x14ac:dyDescent="0.25">
      <c r="A10" s="15" t="s">
        <v>4</v>
      </c>
      <c r="B10" s="8">
        <v>3793339.9501499999</v>
      </c>
      <c r="C10" s="8">
        <v>3746727.6276799999</v>
      </c>
      <c r="D10" s="8">
        <f t="shared" si="1"/>
        <v>98.771206296230929</v>
      </c>
      <c r="E10" s="8">
        <v>3671158.0647999998</v>
      </c>
      <c r="F10" s="8">
        <f t="shared" si="0"/>
        <v>102.05846660770564</v>
      </c>
      <c r="G10" s="29"/>
      <c r="H10" s="29"/>
      <c r="I10" s="29"/>
    </row>
    <row r="11" spans="1:14" ht="30" customHeight="1" x14ac:dyDescent="0.25">
      <c r="A11" s="14" t="s">
        <v>10</v>
      </c>
      <c r="B11" s="8">
        <f>B12+B13+B14</f>
        <v>1330485.5134399999</v>
      </c>
      <c r="C11" s="8">
        <f>C12+C13+C14</f>
        <v>1329487.7116399999</v>
      </c>
      <c r="D11" s="8">
        <f t="shared" ref="D11:D45" si="2">C11/B11*100</f>
        <v>99.925004685137822</v>
      </c>
      <c r="E11" s="8">
        <f>E12+E13+E14</f>
        <v>1084734.3262</v>
      </c>
      <c r="F11" s="8">
        <f t="shared" si="0"/>
        <v>122.56344060737993</v>
      </c>
      <c r="G11" s="29"/>
      <c r="H11" s="29"/>
      <c r="I11" s="29"/>
    </row>
    <row r="12" spans="1:14" ht="15" customHeight="1" x14ac:dyDescent="0.25">
      <c r="A12" s="16" t="s">
        <v>5</v>
      </c>
      <c r="B12" s="7">
        <v>46605</v>
      </c>
      <c r="C12" s="8">
        <v>45971.102209999997</v>
      </c>
      <c r="D12" s="8">
        <f t="shared" si="2"/>
        <v>98.639850252118862</v>
      </c>
      <c r="E12" s="8">
        <v>46951.33</v>
      </c>
      <c r="F12" s="8">
        <f t="shared" si="0"/>
        <v>97.912247022608298</v>
      </c>
      <c r="G12" s="29"/>
      <c r="H12" s="29"/>
      <c r="I12" s="29"/>
    </row>
    <row r="13" spans="1:14" ht="15" customHeight="1" x14ac:dyDescent="0.25">
      <c r="A13" s="16" t="s">
        <v>46</v>
      </c>
      <c r="B13" s="7">
        <v>118968.6</v>
      </c>
      <c r="C13" s="8">
        <v>119340.42124</v>
      </c>
      <c r="D13" s="8">
        <f t="shared" si="2"/>
        <v>100.3125372913525</v>
      </c>
      <c r="E13" s="8">
        <v>27176.005939999999</v>
      </c>
      <c r="F13" s="8">
        <f t="shared" si="0"/>
        <v>439.13892830124979</v>
      </c>
      <c r="G13" s="29"/>
      <c r="H13" s="29"/>
      <c r="I13" s="29"/>
    </row>
    <row r="14" spans="1:14" ht="15" customHeight="1" x14ac:dyDescent="0.25">
      <c r="A14" s="16" t="s">
        <v>6</v>
      </c>
      <c r="B14" s="7">
        <v>1164911.9134399998</v>
      </c>
      <c r="C14" s="8">
        <v>1164176.1881899999</v>
      </c>
      <c r="D14" s="8">
        <f t="shared" si="2"/>
        <v>99.936842842663765</v>
      </c>
      <c r="E14" s="8">
        <v>1010606.9902600001</v>
      </c>
      <c r="F14" s="8">
        <f t="shared" si="0"/>
        <v>115.19573874018928</v>
      </c>
      <c r="G14" s="29"/>
      <c r="H14" s="29"/>
      <c r="I14" s="29"/>
    </row>
    <row r="15" spans="1:14" ht="15" customHeight="1" x14ac:dyDescent="0.25">
      <c r="A15" s="14" t="s">
        <v>11</v>
      </c>
      <c r="B15" s="7">
        <f>B16+B17+B18+B19</f>
        <v>543976.76049000002</v>
      </c>
      <c r="C15" s="7">
        <f>C16+C17+C18+C19</f>
        <v>541179.53113999998</v>
      </c>
      <c r="D15" s="8">
        <f t="shared" si="2"/>
        <v>99.48578146105352</v>
      </c>
      <c r="E15" s="7">
        <f>E16+E17+E18+E19</f>
        <v>473753.20632</v>
      </c>
      <c r="F15" s="8">
        <f t="shared" si="0"/>
        <v>114.23237329489572</v>
      </c>
      <c r="G15" s="29"/>
      <c r="H15" s="29"/>
      <c r="I15" s="29"/>
    </row>
    <row r="16" spans="1:14" ht="30" customHeight="1" x14ac:dyDescent="0.25">
      <c r="A16" s="6" t="s">
        <v>12</v>
      </c>
      <c r="B16" s="7">
        <v>432206.5</v>
      </c>
      <c r="C16" s="7">
        <v>438411.00521999999</v>
      </c>
      <c r="D16" s="8">
        <f t="shared" si="2"/>
        <v>101.43554185788506</v>
      </c>
      <c r="E16" s="8">
        <v>368832.06722999999</v>
      </c>
      <c r="F16" s="8">
        <f t="shared" si="0"/>
        <v>118.86466611012195</v>
      </c>
      <c r="G16" s="29"/>
      <c r="H16" s="29"/>
      <c r="I16" s="29"/>
    </row>
    <row r="17" spans="1:9" ht="15" customHeight="1" x14ac:dyDescent="0.25">
      <c r="A17" s="6" t="s">
        <v>40</v>
      </c>
      <c r="B17" s="7">
        <v>73934.481700000004</v>
      </c>
      <c r="C17" s="7">
        <v>66283.357659999994</v>
      </c>
      <c r="D17" s="8">
        <f t="shared" si="2"/>
        <v>89.65148079208079</v>
      </c>
      <c r="E17" s="8">
        <v>68182.495760000005</v>
      </c>
      <c r="F17" s="8">
        <f t="shared" si="0"/>
        <v>97.214625133868807</v>
      </c>
      <c r="G17" s="29"/>
      <c r="H17" s="29"/>
      <c r="I17" s="29"/>
    </row>
    <row r="18" spans="1:9" ht="15" customHeight="1" x14ac:dyDescent="0.25">
      <c r="A18" s="6" t="s">
        <v>41</v>
      </c>
      <c r="B18" s="7">
        <v>37351.778789999997</v>
      </c>
      <c r="C18" s="7">
        <v>35822.958610000001</v>
      </c>
      <c r="D18" s="8">
        <f t="shared" si="2"/>
        <v>95.906968210013872</v>
      </c>
      <c r="E18" s="8">
        <v>36081.825649999999</v>
      </c>
      <c r="F18" s="8">
        <f t="shared" si="0"/>
        <v>99.282555593192384</v>
      </c>
      <c r="G18" s="29"/>
      <c r="H18" s="29"/>
      <c r="I18" s="29"/>
    </row>
    <row r="19" spans="1:9" ht="30" customHeight="1" x14ac:dyDescent="0.25">
      <c r="A19" s="6" t="s">
        <v>42</v>
      </c>
      <c r="B19" s="7">
        <v>484</v>
      </c>
      <c r="C19" s="7">
        <v>662.20965000000001</v>
      </c>
      <c r="D19" s="8">
        <f t="shared" si="2"/>
        <v>136.82017561983471</v>
      </c>
      <c r="E19" s="8">
        <v>656.81768</v>
      </c>
      <c r="F19" s="8">
        <f t="shared" si="0"/>
        <v>100.82092339536293</v>
      </c>
      <c r="G19" s="29"/>
      <c r="H19" s="29"/>
      <c r="I19" s="29"/>
    </row>
    <row r="20" spans="1:9" ht="15" customHeight="1" x14ac:dyDescent="0.25">
      <c r="A20" s="14" t="s">
        <v>13</v>
      </c>
      <c r="B20" s="8">
        <f>B21+B22+B23+B24+B25</f>
        <v>1297741.6539399999</v>
      </c>
      <c r="C20" s="8">
        <f>C21+C22+C23+C24+C25</f>
        <v>1353294.82015</v>
      </c>
      <c r="D20" s="8">
        <f t="shared" si="2"/>
        <v>104.28075696278518</v>
      </c>
      <c r="E20" s="8">
        <f>E21+E22+E23+E24+E25</f>
        <v>1338817.5166899997</v>
      </c>
      <c r="F20" s="8">
        <f t="shared" si="0"/>
        <v>101.08135001817074</v>
      </c>
      <c r="G20" s="29"/>
      <c r="H20" s="29"/>
      <c r="I20" s="29"/>
    </row>
    <row r="21" spans="1:9" ht="15" customHeight="1" x14ac:dyDescent="0.25">
      <c r="A21" s="6" t="s">
        <v>43</v>
      </c>
      <c r="B21" s="8">
        <v>65864.780220000001</v>
      </c>
      <c r="C21" s="8">
        <v>86825.850630000001</v>
      </c>
      <c r="D21" s="8">
        <f t="shared" si="2"/>
        <v>131.82439892760033</v>
      </c>
      <c r="E21" s="8">
        <v>65761.29277</v>
      </c>
      <c r="F21" s="8">
        <f t="shared" si="0"/>
        <v>132.03184878629631</v>
      </c>
      <c r="G21" s="29"/>
      <c r="H21" s="29"/>
      <c r="I21" s="29"/>
    </row>
    <row r="22" spans="1:9" ht="15" customHeight="1" x14ac:dyDescent="0.25">
      <c r="A22" s="6" t="s">
        <v>14</v>
      </c>
      <c r="B22" s="8">
        <v>819118.4</v>
      </c>
      <c r="C22" s="8">
        <v>844893.49381000001</v>
      </c>
      <c r="D22" s="8">
        <f t="shared" si="2"/>
        <v>103.14668719564838</v>
      </c>
      <c r="E22" s="8">
        <v>901894.70065000001</v>
      </c>
      <c r="F22" s="8">
        <f t="shared" si="0"/>
        <v>93.679837923549286</v>
      </c>
      <c r="G22" s="29"/>
      <c r="H22" s="29"/>
      <c r="I22" s="29"/>
    </row>
    <row r="23" spans="1:9" ht="15" customHeight="1" x14ac:dyDescent="0.25">
      <c r="A23" s="6" t="s">
        <v>15</v>
      </c>
      <c r="B23" s="8">
        <v>202696.2</v>
      </c>
      <c r="C23" s="8">
        <v>218105.28021999999</v>
      </c>
      <c r="D23" s="8">
        <f t="shared" si="2"/>
        <v>107.60205678251491</v>
      </c>
      <c r="E23" s="8">
        <v>185588.04144999999</v>
      </c>
      <c r="F23" s="8">
        <f t="shared" si="0"/>
        <v>117.52119291520225</v>
      </c>
      <c r="G23" s="29"/>
      <c r="H23" s="29"/>
      <c r="I23" s="29"/>
    </row>
    <row r="24" spans="1:9" ht="15" customHeight="1" x14ac:dyDescent="0.25">
      <c r="A24" s="6" t="s">
        <v>16</v>
      </c>
      <c r="B24" s="8">
        <v>2020</v>
      </c>
      <c r="C24" s="8">
        <v>1957.058</v>
      </c>
      <c r="D24" s="8">
        <f t="shared" si="2"/>
        <v>96.88405940594059</v>
      </c>
      <c r="E24" s="8">
        <v>1753.8877399999999</v>
      </c>
      <c r="F24" s="8">
        <f t="shared" si="0"/>
        <v>111.5839945377576</v>
      </c>
      <c r="G24" s="29"/>
      <c r="H24" s="29"/>
      <c r="I24" s="29"/>
    </row>
    <row r="25" spans="1:9" ht="15" customHeight="1" x14ac:dyDescent="0.25">
      <c r="A25" s="6" t="s">
        <v>44</v>
      </c>
      <c r="B25" s="8">
        <v>208042.27372</v>
      </c>
      <c r="C25" s="8">
        <v>201513.13748999999</v>
      </c>
      <c r="D25" s="8">
        <f t="shared" si="2"/>
        <v>96.861630036409125</v>
      </c>
      <c r="E25" s="8">
        <v>183819.59408000001</v>
      </c>
      <c r="F25" s="8">
        <f t="shared" si="0"/>
        <v>109.62549367957999</v>
      </c>
      <c r="G25" s="29"/>
      <c r="H25" s="29"/>
      <c r="I25" s="29"/>
    </row>
    <row r="26" spans="1:9" ht="30" customHeight="1" x14ac:dyDescent="0.25">
      <c r="A26" s="14" t="s">
        <v>17</v>
      </c>
      <c r="B26" s="8">
        <f>B27+B28</f>
        <v>58461</v>
      </c>
      <c r="C26" s="8">
        <f>C27+C28</f>
        <v>58698.327870000001</v>
      </c>
      <c r="D26" s="8">
        <f t="shared" si="2"/>
        <v>100.40595930620412</v>
      </c>
      <c r="E26" s="8">
        <f>E27+E28</f>
        <v>47244.798000000003</v>
      </c>
      <c r="F26" s="8">
        <f t="shared" si="0"/>
        <v>124.24294388982253</v>
      </c>
      <c r="G26" s="29"/>
      <c r="H26" s="29"/>
      <c r="I26" s="29"/>
    </row>
    <row r="27" spans="1:9" ht="15" customHeight="1" x14ac:dyDescent="0.25">
      <c r="A27" s="6" t="s">
        <v>18</v>
      </c>
      <c r="B27" s="8">
        <v>58127</v>
      </c>
      <c r="C27" s="8">
        <v>58374.772870000001</v>
      </c>
      <c r="D27" s="8">
        <f t="shared" si="2"/>
        <v>100.42626123832299</v>
      </c>
      <c r="E27" s="8">
        <v>46972.85385</v>
      </c>
      <c r="F27" s="8">
        <f t="shared" si="0"/>
        <v>124.27342195645623</v>
      </c>
      <c r="G27" s="29"/>
      <c r="H27" s="29"/>
      <c r="I27" s="29"/>
    </row>
    <row r="28" spans="1:9" ht="30" customHeight="1" x14ac:dyDescent="0.25">
      <c r="A28" s="6" t="s">
        <v>19</v>
      </c>
      <c r="B28" s="8">
        <v>334</v>
      </c>
      <c r="C28" s="8">
        <v>323.55500000000001</v>
      </c>
      <c r="D28" s="8">
        <f t="shared" si="2"/>
        <v>96.872754491017972</v>
      </c>
      <c r="E28" s="8">
        <v>271.94414999999998</v>
      </c>
      <c r="F28" s="8">
        <f t="shared" si="0"/>
        <v>118.97847407270943</v>
      </c>
      <c r="G28" s="29"/>
      <c r="H28" s="29"/>
      <c r="I28" s="29"/>
    </row>
    <row r="29" spans="1:9" ht="15" customHeight="1" x14ac:dyDescent="0.25">
      <c r="A29" s="14" t="s">
        <v>20</v>
      </c>
      <c r="B29" s="8">
        <v>113950.2</v>
      </c>
      <c r="C29" s="8">
        <v>110271.27088</v>
      </c>
      <c r="D29" s="8">
        <f t="shared" si="2"/>
        <v>96.77145883026094</v>
      </c>
      <c r="E29" s="8">
        <v>111067.84057</v>
      </c>
      <c r="F29" s="8">
        <f t="shared" si="0"/>
        <v>99.282807979418692</v>
      </c>
      <c r="G29" s="29"/>
      <c r="H29" s="29"/>
      <c r="I29" s="29"/>
    </row>
    <row r="30" spans="1:9" ht="30" customHeight="1" x14ac:dyDescent="0.25">
      <c r="A30" s="14" t="s">
        <v>39</v>
      </c>
      <c r="B30" s="8">
        <v>0</v>
      </c>
      <c r="C30" s="8">
        <v>0.72477000000000003</v>
      </c>
      <c r="D30" s="8">
        <v>0</v>
      </c>
      <c r="E30" s="8">
        <v>0.25120999999999999</v>
      </c>
      <c r="F30" s="8">
        <f t="shared" si="0"/>
        <v>288.51160383742689</v>
      </c>
      <c r="G30" s="29"/>
      <c r="H30" s="29"/>
      <c r="I30" s="29"/>
    </row>
    <row r="31" spans="1:9" ht="45.2" customHeight="1" x14ac:dyDescent="0.25">
      <c r="A31" s="14" t="s">
        <v>21</v>
      </c>
      <c r="B31" s="8">
        <v>179390.772</v>
      </c>
      <c r="C31" s="8">
        <v>150187.19263000001</v>
      </c>
      <c r="D31" s="8">
        <f t="shared" si="2"/>
        <v>83.720690287235072</v>
      </c>
      <c r="E31" s="8">
        <v>154876.51947999999</v>
      </c>
      <c r="F31" s="8">
        <f t="shared" si="0"/>
        <v>96.972215758886847</v>
      </c>
      <c r="G31" s="29"/>
      <c r="H31" s="29"/>
      <c r="I31" s="29"/>
    </row>
    <row r="32" spans="1:9" ht="15" customHeight="1" x14ac:dyDescent="0.25">
      <c r="A32" s="14" t="s">
        <v>22</v>
      </c>
      <c r="B32" s="8">
        <v>11688.4</v>
      </c>
      <c r="C32" s="8">
        <v>12089.266079999999</v>
      </c>
      <c r="D32" s="8">
        <f t="shared" si="2"/>
        <v>103.42960610519832</v>
      </c>
      <c r="E32" s="8">
        <v>12067.725619999999</v>
      </c>
      <c r="F32" s="8">
        <f t="shared" si="0"/>
        <v>100.17849643485678</v>
      </c>
      <c r="G32" s="29"/>
      <c r="H32" s="29"/>
      <c r="I32" s="29"/>
    </row>
    <row r="33" spans="1:9" ht="30" customHeight="1" x14ac:dyDescent="0.25">
      <c r="A33" s="17" t="s">
        <v>32</v>
      </c>
      <c r="B33" s="7">
        <v>110596.90141000001</v>
      </c>
      <c r="C33" s="8">
        <v>111239.41254</v>
      </c>
      <c r="D33" s="8">
        <f t="shared" si="2"/>
        <v>100.58094858156841</v>
      </c>
      <c r="E33" s="8">
        <v>97101.350330000001</v>
      </c>
      <c r="F33" s="8">
        <f t="shared" si="0"/>
        <v>114.56010875435989</v>
      </c>
      <c r="G33" s="29"/>
      <c r="H33" s="29"/>
      <c r="I33" s="29"/>
    </row>
    <row r="34" spans="1:9" ht="30" customHeight="1" x14ac:dyDescent="0.25">
      <c r="A34" s="18" t="s">
        <v>23</v>
      </c>
      <c r="B34" s="8">
        <v>36272.773200000003</v>
      </c>
      <c r="C34" s="8">
        <v>42122.135979999999</v>
      </c>
      <c r="D34" s="8">
        <f t="shared" si="2"/>
        <v>116.12604238376787</v>
      </c>
      <c r="E34" s="8">
        <v>36829.016900000002</v>
      </c>
      <c r="F34" s="8">
        <f t="shared" si="0"/>
        <v>114.37214328683316</v>
      </c>
      <c r="G34" s="29"/>
      <c r="H34" s="29"/>
      <c r="I34" s="29"/>
    </row>
    <row r="35" spans="1:9" ht="15" customHeight="1" x14ac:dyDescent="0.25">
      <c r="A35" s="14" t="s">
        <v>24</v>
      </c>
      <c r="B35" s="9">
        <v>1201.7950000000001</v>
      </c>
      <c r="C35" s="8">
        <v>920.21789999999999</v>
      </c>
      <c r="D35" s="8">
        <f t="shared" si="2"/>
        <v>76.570288609954275</v>
      </c>
      <c r="E35" s="8">
        <v>4743.7322100000001</v>
      </c>
      <c r="F35" s="8">
        <f t="shared" si="0"/>
        <v>19.398605554928658</v>
      </c>
      <c r="G35" s="29"/>
      <c r="H35" s="29"/>
      <c r="I35" s="29"/>
    </row>
    <row r="36" spans="1:9" ht="15" customHeight="1" x14ac:dyDescent="0.25">
      <c r="A36" s="14" t="s">
        <v>25</v>
      </c>
      <c r="B36" s="8">
        <v>213497.3</v>
      </c>
      <c r="C36" s="8">
        <v>227134.91368999999</v>
      </c>
      <c r="D36" s="8">
        <f t="shared" si="2"/>
        <v>106.38772185409371</v>
      </c>
      <c r="E36" s="8">
        <v>218574.47982000001</v>
      </c>
      <c r="F36" s="8">
        <f t="shared" si="0"/>
        <v>103.91648369793658</v>
      </c>
      <c r="G36" s="29"/>
      <c r="H36" s="29"/>
      <c r="I36" s="29"/>
    </row>
    <row r="37" spans="1:9" ht="15" customHeight="1" x14ac:dyDescent="0.25">
      <c r="A37" s="13" t="s">
        <v>33</v>
      </c>
      <c r="B37" s="8">
        <v>2961.0466000000001</v>
      </c>
      <c r="C37" s="8">
        <v>5646.5345500000003</v>
      </c>
      <c r="D37" s="8">
        <f t="shared" si="2"/>
        <v>190.69387661781479</v>
      </c>
      <c r="E37" s="8">
        <v>4560.8780200000001</v>
      </c>
      <c r="F37" s="8">
        <f t="shared" si="0"/>
        <v>123.80367388119711</v>
      </c>
      <c r="G37" s="29"/>
      <c r="H37" s="29"/>
      <c r="I37" s="29"/>
    </row>
    <row r="38" spans="1:9" ht="15" customHeight="1" x14ac:dyDescent="0.25">
      <c r="A38" s="5" t="s">
        <v>37</v>
      </c>
      <c r="B38" s="10">
        <f>B39+B44</f>
        <v>21682778.5</v>
      </c>
      <c r="C38" s="10">
        <f>C39+C44</f>
        <v>21519154.599999998</v>
      </c>
      <c r="D38" s="31">
        <f t="shared" si="2"/>
        <v>99.245373926593388</v>
      </c>
      <c r="E38" s="10">
        <v>17825557.198550001</v>
      </c>
      <c r="F38" s="10">
        <f t="shared" si="0"/>
        <v>120.720796328041</v>
      </c>
    </row>
    <row r="39" spans="1:9" ht="30" customHeight="1" x14ac:dyDescent="0.25">
      <c r="A39" s="14" t="s">
        <v>26</v>
      </c>
      <c r="B39" s="24">
        <f>B40+B41+B42+B43</f>
        <v>21849772.399999999</v>
      </c>
      <c r="C39" s="24">
        <f>C40+C41+C42+C43</f>
        <v>21701378.799999997</v>
      </c>
      <c r="D39" s="24">
        <f t="shared" si="2"/>
        <v>99.320846014853686</v>
      </c>
      <c r="E39" s="24">
        <v>17835493.86854</v>
      </c>
      <c r="F39" s="8">
        <f t="shared" si="0"/>
        <v>121.67523344155344</v>
      </c>
    </row>
    <row r="40" spans="1:9" ht="15" customHeight="1" x14ac:dyDescent="0.25">
      <c r="A40" s="19" t="s">
        <v>27</v>
      </c>
      <c r="B40" s="24">
        <v>10411667.6</v>
      </c>
      <c r="C40" s="24">
        <v>10411667.6</v>
      </c>
      <c r="D40" s="24">
        <f t="shared" si="2"/>
        <v>100</v>
      </c>
      <c r="E40" s="24">
        <v>9511953.3000000007</v>
      </c>
      <c r="F40" s="8">
        <f>C40/E40*100</f>
        <v>109.45877541261686</v>
      </c>
    </row>
    <row r="41" spans="1:9" ht="30" customHeight="1" x14ac:dyDescent="0.25">
      <c r="A41" s="15" t="s">
        <v>28</v>
      </c>
      <c r="B41" s="24">
        <v>8782904.9000000004</v>
      </c>
      <c r="C41" s="24">
        <v>8644310.1999999993</v>
      </c>
      <c r="D41" s="24">
        <f t="shared" si="2"/>
        <v>98.421994754833321</v>
      </c>
      <c r="E41" s="24">
        <v>6758724.5430199997</v>
      </c>
      <c r="F41" s="8">
        <f t="shared" ref="F41:F44" si="3">C41/E41*100</f>
        <v>127.89854276465991</v>
      </c>
    </row>
    <row r="42" spans="1:9" ht="15" customHeight="1" x14ac:dyDescent="0.25">
      <c r="A42" s="19" t="s">
        <v>29</v>
      </c>
      <c r="B42" s="24">
        <v>1445478.7</v>
      </c>
      <c r="C42" s="24">
        <v>1440078.3</v>
      </c>
      <c r="D42" s="24">
        <f t="shared" si="2"/>
        <v>99.626393664603981</v>
      </c>
      <c r="E42" s="24">
        <v>1171928.50446</v>
      </c>
      <c r="F42" s="8">
        <f t="shared" si="3"/>
        <v>122.8810712018271</v>
      </c>
    </row>
    <row r="43" spans="1:9" ht="15" customHeight="1" x14ac:dyDescent="0.25">
      <c r="A43" s="19" t="s">
        <v>30</v>
      </c>
      <c r="B43" s="24">
        <v>1209721.2</v>
      </c>
      <c r="C43" s="24">
        <v>1205322.7</v>
      </c>
      <c r="D43" s="24">
        <f t="shared" si="2"/>
        <v>99.636403825939396</v>
      </c>
      <c r="E43" s="8">
        <v>392887.52106</v>
      </c>
      <c r="F43" s="8">
        <f t="shared" si="3"/>
        <v>306.78569193240639</v>
      </c>
    </row>
    <row r="44" spans="1:9" ht="15" customHeight="1" x14ac:dyDescent="0.25">
      <c r="A44" s="20" t="s">
        <v>36</v>
      </c>
      <c r="B44" s="24">
        <v>-166993.9</v>
      </c>
      <c r="C44" s="24">
        <v>-182224.2</v>
      </c>
      <c r="D44" s="24">
        <f t="shared" si="2"/>
        <v>109.12027325549019</v>
      </c>
      <c r="E44" s="24">
        <v>-9936.66</v>
      </c>
      <c r="F44" s="8">
        <f t="shared" si="3"/>
        <v>1833.8576543828613</v>
      </c>
    </row>
    <row r="45" spans="1:9" x14ac:dyDescent="0.25">
      <c r="A45" s="22" t="s">
        <v>31</v>
      </c>
      <c r="B45" s="23">
        <f>B7+B38</f>
        <v>30490115.36623</v>
      </c>
      <c r="C45" s="23">
        <f>C7+C38</f>
        <v>30340866.310400002</v>
      </c>
      <c r="D45" s="31">
        <f t="shared" si="2"/>
        <v>99.510500193137005</v>
      </c>
      <c r="E45" s="23">
        <f>E7+E38</f>
        <v>26504900.458269998</v>
      </c>
      <c r="F45" s="10">
        <f t="shared" si="0"/>
        <v>114.47266650998915</v>
      </c>
    </row>
  </sheetData>
  <mergeCells count="4">
    <mergeCell ref="A1:F1"/>
    <mergeCell ref="A2:F2"/>
    <mergeCell ref="A3:F3"/>
    <mergeCell ref="A4:C4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6" fitToHeight="2" orientation="portrait" r:id="rId1"/>
  <headerFooter alignWithMargins="0">
    <oddFooter xml:space="preserve">&amp;C&amp;"Times New Roman,обычный"&amp;8&amp;P  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  <pageSetUpPr fitToPage="1"/>
  </sheetPr>
  <dimension ref="A1:K41"/>
  <sheetViews>
    <sheetView view="pageBreakPreview" topLeftCell="A19" zoomScaleNormal="90" zoomScaleSheetLayoutView="100" workbookViewId="0">
      <selection activeCell="E34" sqref="E34"/>
    </sheetView>
  </sheetViews>
  <sheetFormatPr defaultColWidth="18.7109375" defaultRowHeight="15.75" x14ac:dyDescent="0.25"/>
  <cols>
    <col min="1" max="1" width="68" style="3" customWidth="1"/>
    <col min="2" max="3" width="14.7109375" style="4" customWidth="1"/>
    <col min="4" max="4" width="14.7109375" style="1" customWidth="1"/>
    <col min="5" max="5" width="14.5703125" style="1" customWidth="1"/>
    <col min="6" max="6" width="14.7109375" style="1" customWidth="1"/>
    <col min="7" max="7" width="11.140625" style="1" customWidth="1"/>
    <col min="8" max="8" width="14" style="1" customWidth="1"/>
    <col min="9" max="9" width="9.140625" style="1" customWidth="1"/>
    <col min="10" max="10" width="10.85546875" style="1" customWidth="1"/>
    <col min="11" max="246" width="9.140625" style="1" customWidth="1"/>
    <col min="247" max="247" width="89" style="1" customWidth="1"/>
    <col min="248" max="16384" width="18.7109375" style="1"/>
  </cols>
  <sheetData>
    <row r="1" spans="1:11" x14ac:dyDescent="0.25">
      <c r="A1" s="38" t="s">
        <v>0</v>
      </c>
      <c r="B1" s="38"/>
      <c r="C1" s="38"/>
      <c r="D1" s="38"/>
      <c r="E1" s="39"/>
      <c r="F1" s="39"/>
    </row>
    <row r="2" spans="1:11" x14ac:dyDescent="0.25">
      <c r="A2" s="40" t="s">
        <v>34</v>
      </c>
      <c r="B2" s="40"/>
      <c r="C2" s="40"/>
      <c r="D2" s="40"/>
      <c r="E2" s="41"/>
      <c r="F2" s="41"/>
    </row>
    <row r="3" spans="1:11" x14ac:dyDescent="0.25">
      <c r="A3" s="42" t="s">
        <v>51</v>
      </c>
      <c r="B3" s="42"/>
      <c r="C3" s="42"/>
      <c r="D3" s="42"/>
      <c r="E3" s="41"/>
      <c r="F3" s="41"/>
    </row>
    <row r="4" spans="1:11" s="2" customFormat="1" ht="15.95" hidden="1" customHeight="1" x14ac:dyDescent="0.25">
      <c r="A4" s="43" t="s">
        <v>1</v>
      </c>
      <c r="B4" s="43"/>
      <c r="C4" s="43"/>
    </row>
    <row r="5" spans="1:11" x14ac:dyDescent="0.25">
      <c r="A5" s="3" t="s">
        <v>7</v>
      </c>
      <c r="D5" s="4"/>
      <c r="F5" s="4" t="s">
        <v>35</v>
      </c>
      <c r="G5" s="25"/>
      <c r="H5" s="25"/>
      <c r="I5" s="25"/>
      <c r="J5" s="25"/>
      <c r="K5" s="25"/>
    </row>
    <row r="6" spans="1:11" ht="136.15" customHeight="1" x14ac:dyDescent="0.25">
      <c r="A6" s="11" t="s">
        <v>8</v>
      </c>
      <c r="B6" s="12" t="s">
        <v>52</v>
      </c>
      <c r="C6" s="12" t="s">
        <v>48</v>
      </c>
      <c r="D6" s="12" t="s">
        <v>53</v>
      </c>
      <c r="E6" s="12" t="s">
        <v>50</v>
      </c>
      <c r="F6" s="12" t="s">
        <v>38</v>
      </c>
    </row>
    <row r="7" spans="1:11" ht="15" customHeight="1" x14ac:dyDescent="0.25">
      <c r="A7" s="21" t="s">
        <v>2</v>
      </c>
      <c r="B7" s="10">
        <f t="shared" ref="B7:C7" si="0">B8+B11+B15+B18+B22+B25+B26+B27+B28+B29+B30+B31+B32+B33</f>
        <v>6344124.0000000009</v>
      </c>
      <c r="C7" s="10">
        <f t="shared" si="0"/>
        <v>6383186.8107000012</v>
      </c>
      <c r="D7" s="10">
        <f t="shared" ref="D7:D16" si="1">C7/B7*100</f>
        <v>100.61573214363402</v>
      </c>
      <c r="E7" s="10">
        <f>E8+E11+E15+E18+E22+E25+E26+E27+E28+E29+E30+E31+E32+E33</f>
        <v>6292390.9865700016</v>
      </c>
      <c r="F7" s="10">
        <f>C7/E7*100</f>
        <v>101.44294631919388</v>
      </c>
    </row>
    <row r="8" spans="1:11" ht="15" customHeight="1" x14ac:dyDescent="0.25">
      <c r="A8" s="14" t="s">
        <v>9</v>
      </c>
      <c r="B8" s="8">
        <f t="shared" ref="B8:C8" si="2">B9+B10</f>
        <v>3775957.8</v>
      </c>
      <c r="C8" s="8">
        <f t="shared" si="2"/>
        <v>3770992.0295700002</v>
      </c>
      <c r="D8" s="8">
        <f t="shared" si="1"/>
        <v>99.868489779467353</v>
      </c>
      <c r="E8" s="8">
        <f>E9+E10</f>
        <v>4009293.6475</v>
      </c>
      <c r="F8" s="8">
        <f t="shared" ref="F8:F41" si="3">C8/E8*100</f>
        <v>94.056269286272084</v>
      </c>
    </row>
    <row r="9" spans="1:11" ht="15" customHeight="1" x14ac:dyDescent="0.25">
      <c r="A9" s="15" t="s">
        <v>3</v>
      </c>
      <c r="B9" s="30">
        <v>1113772.8</v>
      </c>
      <c r="C9" s="30">
        <v>1132712.0229</v>
      </c>
      <c r="D9" s="8">
        <f t="shared" si="1"/>
        <v>101.7004565832457</v>
      </c>
      <c r="E9" s="7">
        <v>1423813.5535500001</v>
      </c>
      <c r="F9" s="8">
        <f t="shared" si="3"/>
        <v>79.554799859560575</v>
      </c>
    </row>
    <row r="10" spans="1:11" ht="15" customHeight="1" x14ac:dyDescent="0.25">
      <c r="A10" s="15" t="s">
        <v>4</v>
      </c>
      <c r="B10" s="30">
        <v>2662185</v>
      </c>
      <c r="C10" s="30">
        <v>2638280.00667</v>
      </c>
      <c r="D10" s="8">
        <f t="shared" si="1"/>
        <v>99.102053639022074</v>
      </c>
      <c r="E10" s="8">
        <v>2585480.0939500001</v>
      </c>
      <c r="F10" s="8">
        <f t="shared" si="3"/>
        <v>102.04217053705233</v>
      </c>
    </row>
    <row r="11" spans="1:11" ht="30" customHeight="1" x14ac:dyDescent="0.25">
      <c r="A11" s="14" t="s">
        <v>10</v>
      </c>
      <c r="B11" s="8">
        <f t="shared" ref="B11:C11" si="4">B12+B13+B14</f>
        <v>1192813.3</v>
      </c>
      <c r="C11" s="8">
        <f t="shared" si="4"/>
        <v>1190084.5417000002</v>
      </c>
      <c r="D11" s="8">
        <f t="shared" si="1"/>
        <v>99.771233410962139</v>
      </c>
      <c r="E11" s="8">
        <f>E12+E13+E14</f>
        <v>960197.96217000007</v>
      </c>
      <c r="F11" s="8">
        <f t="shared" si="3"/>
        <v>123.94158169326539</v>
      </c>
    </row>
    <row r="12" spans="1:11" ht="15" customHeight="1" x14ac:dyDescent="0.25">
      <c r="A12" s="16" t="s">
        <v>5</v>
      </c>
      <c r="B12" s="30">
        <v>22505</v>
      </c>
      <c r="C12" s="30">
        <v>22985.551100000001</v>
      </c>
      <c r="D12" s="8">
        <f t="shared" si="1"/>
        <v>102.13530815374361</v>
      </c>
      <c r="E12" s="7">
        <v>23475.665000000001</v>
      </c>
      <c r="F12" s="8">
        <f t="shared" si="3"/>
        <v>97.912247001309652</v>
      </c>
    </row>
    <row r="13" spans="1:11" ht="15" customHeight="1" x14ac:dyDescent="0.25">
      <c r="A13" s="16" t="s">
        <v>46</v>
      </c>
      <c r="B13" s="30">
        <v>118968.6</v>
      </c>
      <c r="C13" s="30">
        <v>119340.42124</v>
      </c>
      <c r="D13" s="8">
        <f t="shared" si="1"/>
        <v>100.3125372913525</v>
      </c>
      <c r="E13" s="7">
        <v>27176.005939999999</v>
      </c>
      <c r="F13" s="8">
        <f t="shared" si="3"/>
        <v>439.13892830124979</v>
      </c>
    </row>
    <row r="14" spans="1:11" ht="15" customHeight="1" x14ac:dyDescent="0.25">
      <c r="A14" s="16" t="s">
        <v>6</v>
      </c>
      <c r="B14" s="30">
        <v>1051339.7</v>
      </c>
      <c r="C14" s="30">
        <v>1047758.5693600001</v>
      </c>
      <c r="D14" s="8">
        <f t="shared" si="1"/>
        <v>99.659374544688092</v>
      </c>
      <c r="E14" s="7">
        <v>909546.29123000009</v>
      </c>
      <c r="F14" s="8">
        <f t="shared" si="3"/>
        <v>115.19573873948652</v>
      </c>
    </row>
    <row r="15" spans="1:11" ht="15" customHeight="1" x14ac:dyDescent="0.25">
      <c r="A15" s="14" t="s">
        <v>11</v>
      </c>
      <c r="B15" s="7">
        <f t="shared" ref="B15:C15" si="5">B16+B17</f>
        <v>432206.5</v>
      </c>
      <c r="C15" s="7">
        <f t="shared" si="5"/>
        <v>438409.43761999998</v>
      </c>
      <c r="D15" s="8">
        <f t="shared" si="1"/>
        <v>101.4351791608872</v>
      </c>
      <c r="E15" s="7">
        <f>E16+E17</f>
        <v>369009.08337000001</v>
      </c>
      <c r="F15" s="8">
        <f t="shared" si="3"/>
        <v>118.80722111667188</v>
      </c>
    </row>
    <row r="16" spans="1:11" ht="30" customHeight="1" x14ac:dyDescent="0.25">
      <c r="A16" s="6" t="s">
        <v>12</v>
      </c>
      <c r="B16" s="30">
        <v>432206.5</v>
      </c>
      <c r="C16" s="30">
        <v>438411.00521999999</v>
      </c>
      <c r="D16" s="8">
        <f t="shared" si="1"/>
        <v>101.43554185788506</v>
      </c>
      <c r="E16" s="7">
        <v>368832.06722999999</v>
      </c>
      <c r="F16" s="8">
        <f t="shared" si="3"/>
        <v>118.86466611012195</v>
      </c>
    </row>
    <row r="17" spans="1:6" ht="15" customHeight="1" x14ac:dyDescent="0.25">
      <c r="A17" s="6" t="s">
        <v>41</v>
      </c>
      <c r="B17" s="30">
        <v>0</v>
      </c>
      <c r="C17" s="30">
        <v>-1.5676000000000001</v>
      </c>
      <c r="D17" s="8">
        <v>0</v>
      </c>
      <c r="E17" s="7">
        <v>177.01614000000001</v>
      </c>
      <c r="F17" s="8">
        <f t="shared" si="3"/>
        <v>-0.88556896563217347</v>
      </c>
    </row>
    <row r="18" spans="1:6" ht="15" customHeight="1" x14ac:dyDescent="0.25">
      <c r="A18" s="14" t="s">
        <v>13</v>
      </c>
      <c r="B18" s="8">
        <f t="shared" ref="B18:C18" si="6">B19+B20+B21</f>
        <v>621468.9</v>
      </c>
      <c r="C18" s="8">
        <f t="shared" si="6"/>
        <v>642509.08465999993</v>
      </c>
      <c r="D18" s="8">
        <f t="shared" ref="D18:D25" si="7">C18/B18*100</f>
        <v>103.3855571308556</v>
      </c>
      <c r="E18" s="8">
        <f>E19+E20+E21</f>
        <v>638289.27919999999</v>
      </c>
      <c r="F18" s="8">
        <f t="shared" si="3"/>
        <v>100.6611117556743</v>
      </c>
    </row>
    <row r="19" spans="1:6" ht="15" customHeight="1" x14ac:dyDescent="0.25">
      <c r="A19" s="6" t="s">
        <v>14</v>
      </c>
      <c r="B19" s="30">
        <v>416752.7</v>
      </c>
      <c r="C19" s="30">
        <v>422446.74644000002</v>
      </c>
      <c r="D19" s="8">
        <f t="shared" si="7"/>
        <v>101.36628903424021</v>
      </c>
      <c r="E19" s="8">
        <v>450947.35000999999</v>
      </c>
      <c r="F19" s="8">
        <f t="shared" si="3"/>
        <v>93.679837885871166</v>
      </c>
    </row>
    <row r="20" spans="1:6" ht="15" customHeight="1" x14ac:dyDescent="0.25">
      <c r="A20" s="6" t="s">
        <v>15</v>
      </c>
      <c r="B20" s="30">
        <v>202696.2</v>
      </c>
      <c r="C20" s="30">
        <v>218105.28021999999</v>
      </c>
      <c r="D20" s="8">
        <f t="shared" si="7"/>
        <v>107.60205678251491</v>
      </c>
      <c r="E20" s="8">
        <v>185588.04144999999</v>
      </c>
      <c r="F20" s="8">
        <f t="shared" si="3"/>
        <v>117.52119291520225</v>
      </c>
    </row>
    <row r="21" spans="1:6" ht="15" customHeight="1" x14ac:dyDescent="0.25">
      <c r="A21" s="6" t="s">
        <v>16</v>
      </c>
      <c r="B21" s="30">
        <v>2020</v>
      </c>
      <c r="C21" s="30">
        <v>1957.058</v>
      </c>
      <c r="D21" s="8">
        <f t="shared" si="7"/>
        <v>96.88405940594059</v>
      </c>
      <c r="E21" s="8">
        <v>1753.8877399999999</v>
      </c>
      <c r="F21" s="8">
        <f t="shared" si="3"/>
        <v>111.5839945377576</v>
      </c>
    </row>
    <row r="22" spans="1:6" ht="30" customHeight="1" x14ac:dyDescent="0.25">
      <c r="A22" s="14" t="s">
        <v>17</v>
      </c>
      <c r="B22" s="8">
        <f t="shared" ref="B22:C22" si="8">B23+B24</f>
        <v>58461</v>
      </c>
      <c r="C22" s="8">
        <f t="shared" si="8"/>
        <v>58698.327870000001</v>
      </c>
      <c r="D22" s="8">
        <f t="shared" si="7"/>
        <v>100.40595930620412</v>
      </c>
      <c r="E22" s="8">
        <f>E23+E24</f>
        <v>47244.798000000003</v>
      </c>
      <c r="F22" s="8">
        <f t="shared" si="3"/>
        <v>124.24294388982253</v>
      </c>
    </row>
    <row r="23" spans="1:6" ht="15" customHeight="1" x14ac:dyDescent="0.25">
      <c r="A23" s="6" t="s">
        <v>18</v>
      </c>
      <c r="B23" s="30">
        <v>58127</v>
      </c>
      <c r="C23" s="30">
        <v>58374.772870000001</v>
      </c>
      <c r="D23" s="8">
        <f t="shared" si="7"/>
        <v>100.42626123832299</v>
      </c>
      <c r="E23" s="8">
        <v>46972.85385</v>
      </c>
      <c r="F23" s="8">
        <f t="shared" si="3"/>
        <v>124.27342195645623</v>
      </c>
    </row>
    <row r="24" spans="1:6" ht="30" customHeight="1" x14ac:dyDescent="0.25">
      <c r="A24" s="6" t="s">
        <v>19</v>
      </c>
      <c r="B24" s="30">
        <v>334</v>
      </c>
      <c r="C24" s="30">
        <v>323.55500000000001</v>
      </c>
      <c r="D24" s="8">
        <f t="shared" si="7"/>
        <v>96.872754491017972</v>
      </c>
      <c r="E24" s="8">
        <v>271.94414999999998</v>
      </c>
      <c r="F24" s="8">
        <v>0</v>
      </c>
    </row>
    <row r="25" spans="1:6" ht="15" customHeight="1" x14ac:dyDescent="0.25">
      <c r="A25" s="14" t="s">
        <v>20</v>
      </c>
      <c r="B25" s="30">
        <v>22796.400000000001</v>
      </c>
      <c r="C25" s="30">
        <v>25820.625209999998</v>
      </c>
      <c r="D25" s="8">
        <f t="shared" si="7"/>
        <v>113.26624032742009</v>
      </c>
      <c r="E25" s="8">
        <v>23729.94457</v>
      </c>
      <c r="F25" s="8">
        <f t="shared" si="3"/>
        <v>108.81030561968986</v>
      </c>
    </row>
    <row r="26" spans="1:6" ht="30" customHeight="1" x14ac:dyDescent="0.25">
      <c r="A26" s="14" t="s">
        <v>39</v>
      </c>
      <c r="B26" s="30">
        <v>0</v>
      </c>
      <c r="C26" s="30">
        <v>6.0000000000000002E-5</v>
      </c>
      <c r="D26" s="8">
        <v>0</v>
      </c>
      <c r="E26" s="8">
        <v>4.6100000000000002E-2</v>
      </c>
      <c r="F26" s="8">
        <v>0</v>
      </c>
    </row>
    <row r="27" spans="1:6" ht="30" customHeight="1" x14ac:dyDescent="0.25">
      <c r="A27" s="14" t="s">
        <v>21</v>
      </c>
      <c r="B27" s="30">
        <v>37410.300000000003</v>
      </c>
      <c r="C27" s="30">
        <v>38447.899920000003</v>
      </c>
      <c r="D27" s="8">
        <f t="shared" ref="D27:D32" si="9">C27/B27*100</f>
        <v>102.77356749344433</v>
      </c>
      <c r="E27" s="8">
        <v>41134.558400000002</v>
      </c>
      <c r="F27" s="8">
        <f t="shared" si="3"/>
        <v>93.46860988788444</v>
      </c>
    </row>
    <row r="28" spans="1:6" ht="15" customHeight="1" x14ac:dyDescent="0.25">
      <c r="A28" s="14" t="s">
        <v>22</v>
      </c>
      <c r="B28" s="30">
        <v>8063.4</v>
      </c>
      <c r="C28" s="30">
        <v>8312.4143199999999</v>
      </c>
      <c r="D28" s="8">
        <f t="shared" si="9"/>
        <v>103.08820497556863</v>
      </c>
      <c r="E28" s="8">
        <v>9935.7322800000002</v>
      </c>
      <c r="F28" s="8">
        <f t="shared" si="3"/>
        <v>83.661818633462616</v>
      </c>
    </row>
    <row r="29" spans="1:6" ht="30" customHeight="1" x14ac:dyDescent="0.25">
      <c r="A29" s="17" t="s">
        <v>32</v>
      </c>
      <c r="B29" s="30">
        <v>8802</v>
      </c>
      <c r="C29" s="30">
        <v>14842.53961</v>
      </c>
      <c r="D29" s="8">
        <f t="shared" si="9"/>
        <v>168.62689854578505</v>
      </c>
      <c r="E29" s="7">
        <v>3007.8218099999999</v>
      </c>
      <c r="F29" s="8">
        <f t="shared" si="3"/>
        <v>493.46472456092732</v>
      </c>
    </row>
    <row r="30" spans="1:6" ht="30" customHeight="1" x14ac:dyDescent="0.25">
      <c r="A30" s="18" t="s">
        <v>23</v>
      </c>
      <c r="B30" s="30">
        <v>4765</v>
      </c>
      <c r="C30" s="30">
        <v>5026.8651</v>
      </c>
      <c r="D30" s="8">
        <f t="shared" si="9"/>
        <v>105.49559496327387</v>
      </c>
      <c r="E30" s="8">
        <v>1682.8956700000001</v>
      </c>
      <c r="F30" s="8">
        <f t="shared" si="3"/>
        <v>298.70331177452016</v>
      </c>
    </row>
    <row r="31" spans="1:6" ht="15" customHeight="1" x14ac:dyDescent="0.25">
      <c r="A31" s="14" t="s">
        <v>24</v>
      </c>
      <c r="B31" s="30">
        <v>1000</v>
      </c>
      <c r="C31" s="30">
        <v>867.64390000000003</v>
      </c>
      <c r="D31" s="8">
        <f t="shared" si="9"/>
        <v>86.764390000000006</v>
      </c>
      <c r="E31" s="9">
        <v>4603.0505800000001</v>
      </c>
      <c r="F31" s="8">
        <f t="shared" si="3"/>
        <v>18.849323615296882</v>
      </c>
    </row>
    <row r="32" spans="1:6" ht="15" customHeight="1" x14ac:dyDescent="0.25">
      <c r="A32" s="14" t="s">
        <v>25</v>
      </c>
      <c r="B32" s="30">
        <v>180379.4</v>
      </c>
      <c r="C32" s="30">
        <v>187882.04931</v>
      </c>
      <c r="D32" s="8">
        <f t="shared" si="9"/>
        <v>104.15937147479146</v>
      </c>
      <c r="E32" s="8">
        <v>183172.95606999999</v>
      </c>
      <c r="F32" s="8">
        <f t="shared" si="3"/>
        <v>102.57084524977608</v>
      </c>
    </row>
    <row r="33" spans="1:6" ht="15" customHeight="1" x14ac:dyDescent="0.25">
      <c r="A33" s="13" t="s">
        <v>33</v>
      </c>
      <c r="B33" s="30">
        <v>0</v>
      </c>
      <c r="C33" s="30">
        <v>1293.35185</v>
      </c>
      <c r="D33" s="8">
        <v>0</v>
      </c>
      <c r="E33" s="8">
        <v>1089.2108499999999</v>
      </c>
      <c r="F33" s="8">
        <f t="shared" si="3"/>
        <v>118.74210121942875</v>
      </c>
    </row>
    <row r="34" spans="1:6" ht="15" customHeight="1" x14ac:dyDescent="0.25">
      <c r="A34" s="5" t="s">
        <v>37</v>
      </c>
      <c r="B34" s="32">
        <f t="shared" ref="B34:C34" si="10">B35+B40</f>
        <v>21657579.299999997</v>
      </c>
      <c r="C34" s="32">
        <f t="shared" si="10"/>
        <v>21502295.959999997</v>
      </c>
      <c r="D34" s="8">
        <f t="shared" ref="D34:D41" si="11">C34/B34*100</f>
        <v>99.283006942516423</v>
      </c>
      <c r="E34" s="10">
        <v>17807339.697749998</v>
      </c>
      <c r="F34" s="10">
        <f t="shared" si="3"/>
        <v>120.74962529477024</v>
      </c>
    </row>
    <row r="35" spans="1:6" s="36" customFormat="1" ht="30" customHeight="1" x14ac:dyDescent="0.25">
      <c r="A35" s="34" t="s">
        <v>26</v>
      </c>
      <c r="B35" s="37">
        <f t="shared" ref="B35:C35" si="12">B36+B37+B38+B39</f>
        <v>21849772.399999999</v>
      </c>
      <c r="C35" s="37">
        <f t="shared" si="12"/>
        <v>21701378.759999998</v>
      </c>
      <c r="D35" s="35">
        <f t="shared" si="11"/>
        <v>99.320845831785405</v>
      </c>
      <c r="E35" s="35">
        <v>17837672.19554</v>
      </c>
      <c r="F35" s="35">
        <f t="shared" si="3"/>
        <v>121.66037430279748</v>
      </c>
    </row>
    <row r="36" spans="1:6" ht="15" customHeight="1" x14ac:dyDescent="0.25">
      <c r="A36" s="19" t="s">
        <v>27</v>
      </c>
      <c r="B36" s="33">
        <v>10411667.6</v>
      </c>
      <c r="C36" s="33">
        <v>10411667.6</v>
      </c>
      <c r="D36" s="8">
        <f t="shared" si="11"/>
        <v>100</v>
      </c>
      <c r="E36" s="8">
        <v>9511953.3000000007</v>
      </c>
      <c r="F36" s="8">
        <f>C36/E36*100</f>
        <v>109.45877541261686</v>
      </c>
    </row>
    <row r="37" spans="1:6" ht="30" customHeight="1" x14ac:dyDescent="0.25">
      <c r="A37" s="15" t="s">
        <v>28</v>
      </c>
      <c r="B37" s="33">
        <v>8782904.9000000004</v>
      </c>
      <c r="C37" s="33">
        <v>8644310.1999999993</v>
      </c>
      <c r="D37" s="8">
        <f t="shared" si="11"/>
        <v>98.421994754833321</v>
      </c>
      <c r="E37" s="8">
        <v>6758724.5430199997</v>
      </c>
      <c r="F37" s="8">
        <f t="shared" ref="F37:F40" si="13">C37/E37*100</f>
        <v>127.89854276465991</v>
      </c>
    </row>
    <row r="38" spans="1:6" ht="15" customHeight="1" x14ac:dyDescent="0.25">
      <c r="A38" s="19" t="s">
        <v>29</v>
      </c>
      <c r="B38" s="33">
        <v>1445478.7</v>
      </c>
      <c r="C38" s="33">
        <v>1440078.26</v>
      </c>
      <c r="D38" s="8">
        <f t="shared" si="11"/>
        <v>99.626390897354639</v>
      </c>
      <c r="E38" s="24">
        <v>1171928.50446</v>
      </c>
      <c r="F38" s="8">
        <f t="shared" si="13"/>
        <v>122.8810677886496</v>
      </c>
    </row>
    <row r="39" spans="1:6" ht="15" customHeight="1" x14ac:dyDescent="0.25">
      <c r="A39" s="19" t="s">
        <v>30</v>
      </c>
      <c r="B39" s="33">
        <v>1209721.2</v>
      </c>
      <c r="C39" s="33">
        <v>1205322.7</v>
      </c>
      <c r="D39" s="8">
        <f t="shared" si="11"/>
        <v>99.636403825939396</v>
      </c>
      <c r="E39" s="8">
        <v>392887.52106</v>
      </c>
      <c r="F39" s="8">
        <f t="shared" si="13"/>
        <v>306.78569193240639</v>
      </c>
    </row>
    <row r="40" spans="1:6" ht="15" customHeight="1" x14ac:dyDescent="0.25">
      <c r="A40" s="20" t="s">
        <v>36</v>
      </c>
      <c r="B40" s="33">
        <v>-192193.1</v>
      </c>
      <c r="C40" s="33">
        <v>-199082.8</v>
      </c>
      <c r="D40" s="8">
        <f t="shared" si="11"/>
        <v>103.58478009876524</v>
      </c>
      <c r="E40" s="8">
        <f>-28154.17+21787.3</f>
        <v>-6366.869999999999</v>
      </c>
      <c r="F40" s="8">
        <f t="shared" si="13"/>
        <v>3126.8551109100704</v>
      </c>
    </row>
    <row r="41" spans="1:6" x14ac:dyDescent="0.25">
      <c r="A41" s="22" t="s">
        <v>31</v>
      </c>
      <c r="B41" s="23">
        <f>B7+B34</f>
        <v>28001703.299999997</v>
      </c>
      <c r="C41" s="23">
        <f>C7+C34</f>
        <v>27885482.7707</v>
      </c>
      <c r="D41" s="8">
        <f t="shared" si="11"/>
        <v>99.584951929334963</v>
      </c>
      <c r="E41" s="23">
        <f>E7+E34</f>
        <v>24099730.684319999</v>
      </c>
      <c r="F41" s="10">
        <f t="shared" si="3"/>
        <v>115.70869042467402</v>
      </c>
    </row>
  </sheetData>
  <mergeCells count="4">
    <mergeCell ref="A4:C4"/>
    <mergeCell ref="A1:F1"/>
    <mergeCell ref="A2:F2"/>
    <mergeCell ref="A3:F3"/>
  </mergeCells>
  <phoneticPr fontId="9" type="noConversion"/>
  <pageMargins left="0.39370078740157483" right="0.39370078740157483" top="0.59055118110236227" bottom="0.59055118110236227" header="0.35433070866141736" footer="0.23622047244094491"/>
  <pageSetup paperSize="9" scale="67" fitToHeight="2" orientation="portrait" r:id="rId1"/>
  <headerFooter alignWithMargins="0">
    <oddFooter xml:space="preserve">&amp;C&amp;"Times New Roman,обычный"&amp;8&amp;P    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Консолидированный</vt:lpstr>
      <vt:lpstr>Республиканский</vt:lpstr>
      <vt:lpstr>Консолидированный!Заголовки_для_печати</vt:lpstr>
      <vt:lpstr>Республиканский!Заголовки_для_печати</vt:lpstr>
      <vt:lpstr>Консолидированный!Область_печати</vt:lpstr>
      <vt:lpstr>Республиканский!Область_печати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2020-11-05T07:53:49Z</dcterms:modified>
</cp:coreProperties>
</file>