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04.02" sheetId="1" r:id="rId1"/>
  </sheets>
  <definedNames>
    <definedName name="_xlnm.Print_Titles" localSheetId="0">'04.02'!$7:$7</definedName>
    <definedName name="_xlnm.Print_Area" localSheetId="0">'04.02'!$A$1:$V$92</definedName>
  </definedNames>
  <calcPr calcId="144525"/>
</workbook>
</file>

<file path=xl/calcChain.xml><?xml version="1.0" encoding="utf-8"?>
<calcChain xmlns="http://schemas.openxmlformats.org/spreadsheetml/2006/main">
  <c r="U91" i="1" l="1"/>
  <c r="T91" i="1"/>
  <c r="Q91" i="1"/>
  <c r="P91" i="1"/>
  <c r="K91" i="1"/>
  <c r="G91" i="1"/>
  <c r="G90" i="1" s="1"/>
  <c r="C91" i="1"/>
  <c r="C90" i="1" s="1"/>
  <c r="C89" i="1" s="1"/>
  <c r="N90" i="1"/>
  <c r="N89" i="1" s="1"/>
  <c r="M90" i="1"/>
  <c r="M89" i="1" s="1"/>
  <c r="L90" i="1"/>
  <c r="J90" i="1"/>
  <c r="J89" i="1" s="1"/>
  <c r="I90" i="1"/>
  <c r="H90" i="1"/>
  <c r="F90" i="1"/>
  <c r="E90" i="1"/>
  <c r="E89" i="1" s="1"/>
  <c r="D90" i="1"/>
  <c r="D89" i="1" s="1"/>
  <c r="F89" i="1"/>
  <c r="T88" i="1"/>
  <c r="P88" i="1"/>
  <c r="K88" i="1"/>
  <c r="G88" i="1"/>
  <c r="C88" i="1"/>
  <c r="T87" i="1"/>
  <c r="P87" i="1"/>
  <c r="K87" i="1"/>
  <c r="G87" i="1"/>
  <c r="C87" i="1"/>
  <c r="S87" i="1" s="1"/>
  <c r="T86" i="1"/>
  <c r="P86" i="1"/>
  <c r="K86" i="1"/>
  <c r="G86" i="1"/>
  <c r="C86" i="1"/>
  <c r="T85" i="1"/>
  <c r="P85" i="1"/>
  <c r="K85" i="1"/>
  <c r="S85" i="1" s="1"/>
  <c r="G85" i="1"/>
  <c r="C85" i="1"/>
  <c r="N84" i="1"/>
  <c r="M84" i="1"/>
  <c r="L84" i="1"/>
  <c r="J84" i="1"/>
  <c r="I84" i="1"/>
  <c r="H84" i="1"/>
  <c r="F84" i="1"/>
  <c r="E84" i="1"/>
  <c r="D84" i="1"/>
  <c r="U83" i="1"/>
  <c r="T83" i="1"/>
  <c r="Q83" i="1"/>
  <c r="P83" i="1"/>
  <c r="K83" i="1"/>
  <c r="K82" i="1" s="1"/>
  <c r="G83" i="1"/>
  <c r="G82" i="1" s="1"/>
  <c r="C83" i="1"/>
  <c r="N82" i="1"/>
  <c r="M82" i="1"/>
  <c r="M81" i="1" s="1"/>
  <c r="L82" i="1"/>
  <c r="J82" i="1"/>
  <c r="J81" i="1" s="1"/>
  <c r="I82" i="1"/>
  <c r="H82" i="1"/>
  <c r="F82" i="1"/>
  <c r="E82" i="1"/>
  <c r="D82" i="1"/>
  <c r="U80" i="1"/>
  <c r="T80" i="1"/>
  <c r="Q80" i="1"/>
  <c r="P80" i="1"/>
  <c r="K80" i="1"/>
  <c r="K79" i="1" s="1"/>
  <c r="G80" i="1"/>
  <c r="C80" i="1"/>
  <c r="C79" i="1" s="1"/>
  <c r="N79" i="1"/>
  <c r="M79" i="1"/>
  <c r="L79" i="1"/>
  <c r="J79" i="1"/>
  <c r="I79" i="1"/>
  <c r="H79" i="1"/>
  <c r="F79" i="1"/>
  <c r="E79" i="1"/>
  <c r="D79" i="1"/>
  <c r="T78" i="1"/>
  <c r="P78" i="1"/>
  <c r="K78" i="1"/>
  <c r="K77" i="1" s="1"/>
  <c r="G78" i="1"/>
  <c r="G77" i="1" s="1"/>
  <c r="C78" i="1"/>
  <c r="N77" i="1"/>
  <c r="M77" i="1"/>
  <c r="L77" i="1"/>
  <c r="J77" i="1"/>
  <c r="I77" i="1"/>
  <c r="H77" i="1"/>
  <c r="F77" i="1"/>
  <c r="E77" i="1"/>
  <c r="D77" i="1"/>
  <c r="U76" i="1"/>
  <c r="Q76" i="1"/>
  <c r="K76" i="1"/>
  <c r="G76" i="1"/>
  <c r="C76" i="1"/>
  <c r="C75" i="1" s="1"/>
  <c r="N75" i="1"/>
  <c r="M75" i="1"/>
  <c r="L75" i="1"/>
  <c r="J75" i="1"/>
  <c r="I75" i="1"/>
  <c r="H75" i="1"/>
  <c r="F75" i="1"/>
  <c r="E75" i="1"/>
  <c r="D75" i="1"/>
  <c r="U74" i="1"/>
  <c r="T74" i="1"/>
  <c r="Q74" i="1"/>
  <c r="P74" i="1"/>
  <c r="K74" i="1"/>
  <c r="G74" i="1"/>
  <c r="C74" i="1"/>
  <c r="U73" i="1"/>
  <c r="T73" i="1"/>
  <c r="Q73" i="1"/>
  <c r="P73" i="1"/>
  <c r="K73" i="1"/>
  <c r="G73" i="1"/>
  <c r="C73" i="1"/>
  <c r="N72" i="1"/>
  <c r="M72" i="1"/>
  <c r="L72" i="1"/>
  <c r="J72" i="1"/>
  <c r="I72" i="1"/>
  <c r="H72" i="1"/>
  <c r="P72" i="1" s="1"/>
  <c r="F72" i="1"/>
  <c r="E72" i="1"/>
  <c r="D72" i="1"/>
  <c r="U71" i="1"/>
  <c r="T71" i="1"/>
  <c r="Q71" i="1"/>
  <c r="P71" i="1"/>
  <c r="K71" i="1"/>
  <c r="S71" i="1" s="1"/>
  <c r="G71" i="1"/>
  <c r="C71" i="1"/>
  <c r="U70" i="1"/>
  <c r="T70" i="1"/>
  <c r="Q70" i="1"/>
  <c r="P70" i="1"/>
  <c r="K70" i="1"/>
  <c r="G70" i="1"/>
  <c r="C70" i="1"/>
  <c r="U69" i="1"/>
  <c r="T69" i="1"/>
  <c r="Q69" i="1"/>
  <c r="P69" i="1"/>
  <c r="K69" i="1"/>
  <c r="G69" i="1"/>
  <c r="C69" i="1"/>
  <c r="U68" i="1"/>
  <c r="T68" i="1"/>
  <c r="Q68" i="1"/>
  <c r="P68" i="1"/>
  <c r="K68" i="1"/>
  <c r="G68" i="1"/>
  <c r="C68" i="1"/>
  <c r="U67" i="1"/>
  <c r="T67" i="1"/>
  <c r="Q67" i="1"/>
  <c r="P67" i="1"/>
  <c r="K67" i="1"/>
  <c r="S67" i="1" s="1"/>
  <c r="G67" i="1"/>
  <c r="C67" i="1"/>
  <c r="N66" i="1"/>
  <c r="M66" i="1"/>
  <c r="L66" i="1"/>
  <c r="J66" i="1"/>
  <c r="I66" i="1"/>
  <c r="H66" i="1"/>
  <c r="F66" i="1"/>
  <c r="E66" i="1"/>
  <c r="D66" i="1"/>
  <c r="U64" i="1"/>
  <c r="T64" i="1"/>
  <c r="Q64" i="1"/>
  <c r="P64" i="1"/>
  <c r="K64" i="1"/>
  <c r="S64" i="1" s="1"/>
  <c r="G64" i="1"/>
  <c r="C64" i="1"/>
  <c r="C63" i="1" s="1"/>
  <c r="C62" i="1" s="1"/>
  <c r="N63" i="1"/>
  <c r="N62" i="1" s="1"/>
  <c r="M63" i="1"/>
  <c r="M62" i="1" s="1"/>
  <c r="L63" i="1"/>
  <c r="J63" i="1"/>
  <c r="J62" i="1" s="1"/>
  <c r="I63" i="1"/>
  <c r="H63" i="1"/>
  <c r="H62" i="1" s="1"/>
  <c r="F63" i="1"/>
  <c r="F62" i="1" s="1"/>
  <c r="E63" i="1"/>
  <c r="E62" i="1" s="1"/>
  <c r="D63" i="1"/>
  <c r="D62" i="1"/>
  <c r="U61" i="1"/>
  <c r="T61" i="1"/>
  <c r="Q61" i="1"/>
  <c r="P61" i="1"/>
  <c r="K61" i="1"/>
  <c r="K60" i="1" s="1"/>
  <c r="G61" i="1"/>
  <c r="G60" i="1" s="1"/>
  <c r="C61" i="1"/>
  <c r="N60" i="1"/>
  <c r="M60" i="1"/>
  <c r="L60" i="1"/>
  <c r="J60" i="1"/>
  <c r="I60" i="1"/>
  <c r="H60" i="1"/>
  <c r="F60" i="1"/>
  <c r="E60" i="1"/>
  <c r="D60" i="1"/>
  <c r="T60" i="1" s="1"/>
  <c r="U59" i="1"/>
  <c r="T59" i="1"/>
  <c r="Q59" i="1"/>
  <c r="P59" i="1"/>
  <c r="K59" i="1"/>
  <c r="K58" i="1" s="1"/>
  <c r="G59" i="1"/>
  <c r="G58" i="1" s="1"/>
  <c r="C59" i="1"/>
  <c r="C58" i="1" s="1"/>
  <c r="N58" i="1"/>
  <c r="M58" i="1"/>
  <c r="L58" i="1"/>
  <c r="J58" i="1"/>
  <c r="I58" i="1"/>
  <c r="H58" i="1"/>
  <c r="F58" i="1"/>
  <c r="E58" i="1"/>
  <c r="D58" i="1"/>
  <c r="T56" i="1"/>
  <c r="P56" i="1"/>
  <c r="K56" i="1"/>
  <c r="K55" i="1" s="1"/>
  <c r="G56" i="1"/>
  <c r="G55" i="1" s="1"/>
  <c r="C56" i="1"/>
  <c r="C55" i="1" s="1"/>
  <c r="N55" i="1"/>
  <c r="M55" i="1"/>
  <c r="L55" i="1"/>
  <c r="J55" i="1"/>
  <c r="I55" i="1"/>
  <c r="H55" i="1"/>
  <c r="F55" i="1"/>
  <c r="E55" i="1"/>
  <c r="D55" i="1"/>
  <c r="T54" i="1"/>
  <c r="P54" i="1"/>
  <c r="K54" i="1"/>
  <c r="G54" i="1"/>
  <c r="C54" i="1"/>
  <c r="K53" i="1"/>
  <c r="G53" i="1"/>
  <c r="E53" i="1"/>
  <c r="D53" i="1"/>
  <c r="T53" i="1" s="1"/>
  <c r="U52" i="1"/>
  <c r="T52" i="1"/>
  <c r="Q52" i="1"/>
  <c r="P52" i="1"/>
  <c r="K52" i="1"/>
  <c r="G52" i="1"/>
  <c r="C52" i="1"/>
  <c r="N51" i="1"/>
  <c r="M51" i="1"/>
  <c r="L51" i="1"/>
  <c r="J51" i="1"/>
  <c r="I51" i="1"/>
  <c r="H51" i="1"/>
  <c r="F51" i="1"/>
  <c r="U49" i="1"/>
  <c r="T49" i="1"/>
  <c r="Q49" i="1"/>
  <c r="P49" i="1"/>
  <c r="K49" i="1"/>
  <c r="K48" i="1" s="1"/>
  <c r="G49" i="1"/>
  <c r="G48" i="1" s="1"/>
  <c r="C49" i="1"/>
  <c r="N48" i="1"/>
  <c r="M48" i="1"/>
  <c r="L48" i="1"/>
  <c r="J48" i="1"/>
  <c r="I48" i="1"/>
  <c r="H48" i="1"/>
  <c r="F48" i="1"/>
  <c r="E48" i="1"/>
  <c r="D48" i="1"/>
  <c r="T47" i="1"/>
  <c r="P47" i="1"/>
  <c r="K47" i="1"/>
  <c r="S47" i="1" s="1"/>
  <c r="G47" i="1"/>
  <c r="C47" i="1"/>
  <c r="C46" i="1" s="1"/>
  <c r="N46" i="1"/>
  <c r="M46" i="1"/>
  <c r="L46" i="1"/>
  <c r="J46" i="1"/>
  <c r="I46" i="1"/>
  <c r="H46" i="1"/>
  <c r="F46" i="1"/>
  <c r="E46" i="1"/>
  <c r="D46" i="1"/>
  <c r="U45" i="1"/>
  <c r="T45" i="1"/>
  <c r="Q45" i="1"/>
  <c r="P45" i="1"/>
  <c r="K45" i="1"/>
  <c r="G45" i="1"/>
  <c r="C45" i="1"/>
  <c r="T44" i="1"/>
  <c r="P44" i="1"/>
  <c r="K44" i="1"/>
  <c r="G44" i="1"/>
  <c r="C44" i="1"/>
  <c r="N43" i="1"/>
  <c r="M43" i="1"/>
  <c r="L43" i="1"/>
  <c r="J43" i="1"/>
  <c r="I43" i="1"/>
  <c r="H43" i="1"/>
  <c r="F43" i="1"/>
  <c r="E43" i="1"/>
  <c r="D43" i="1"/>
  <c r="U42" i="1"/>
  <c r="T42" i="1"/>
  <c r="Q42" i="1"/>
  <c r="P42" i="1"/>
  <c r="K42" i="1"/>
  <c r="G42" i="1"/>
  <c r="C42" i="1"/>
  <c r="T41" i="1"/>
  <c r="P41" i="1"/>
  <c r="K41" i="1"/>
  <c r="G41" i="1"/>
  <c r="C41" i="1"/>
  <c r="N40" i="1"/>
  <c r="M40" i="1"/>
  <c r="L40" i="1"/>
  <c r="J40" i="1"/>
  <c r="I40" i="1"/>
  <c r="H40" i="1"/>
  <c r="F40" i="1"/>
  <c r="E40" i="1"/>
  <c r="D40" i="1"/>
  <c r="U38" i="1"/>
  <c r="T38" i="1"/>
  <c r="Q38" i="1"/>
  <c r="P38" i="1"/>
  <c r="K38" i="1"/>
  <c r="K37" i="1" s="1"/>
  <c r="G38" i="1"/>
  <c r="G37" i="1" s="1"/>
  <c r="C38" i="1"/>
  <c r="N37" i="1"/>
  <c r="M37" i="1"/>
  <c r="L37" i="1"/>
  <c r="J37" i="1"/>
  <c r="I37" i="1"/>
  <c r="H37" i="1"/>
  <c r="F37" i="1"/>
  <c r="E37" i="1"/>
  <c r="D37" i="1"/>
  <c r="U36" i="1"/>
  <c r="Q36" i="1"/>
  <c r="K36" i="1"/>
  <c r="K35" i="1" s="1"/>
  <c r="G36" i="1"/>
  <c r="C36" i="1"/>
  <c r="C35" i="1" s="1"/>
  <c r="N35" i="1"/>
  <c r="M35" i="1"/>
  <c r="L35" i="1"/>
  <c r="J35" i="1"/>
  <c r="I35" i="1"/>
  <c r="H35" i="1"/>
  <c r="F35" i="1"/>
  <c r="E35" i="1"/>
  <c r="D35" i="1"/>
  <c r="V34" i="1"/>
  <c r="U34" i="1"/>
  <c r="T34" i="1"/>
  <c r="R34" i="1"/>
  <c r="Q34" i="1"/>
  <c r="P34" i="1"/>
  <c r="K34" i="1"/>
  <c r="G34" i="1"/>
  <c r="C34" i="1"/>
  <c r="C33" i="1" s="1"/>
  <c r="N33" i="1"/>
  <c r="M33" i="1"/>
  <c r="L33" i="1"/>
  <c r="J33" i="1"/>
  <c r="I33" i="1"/>
  <c r="H33" i="1"/>
  <c r="F33" i="1"/>
  <c r="E33" i="1"/>
  <c r="D33" i="1"/>
  <c r="U32" i="1"/>
  <c r="T32" i="1"/>
  <c r="Q32" i="1"/>
  <c r="P32" i="1"/>
  <c r="K32" i="1"/>
  <c r="G32" i="1"/>
  <c r="C32" i="1"/>
  <c r="C31" i="1" s="1"/>
  <c r="N31" i="1"/>
  <c r="M31" i="1"/>
  <c r="L31" i="1"/>
  <c r="J31" i="1"/>
  <c r="I31" i="1"/>
  <c r="H31" i="1"/>
  <c r="F31" i="1"/>
  <c r="E31" i="1"/>
  <c r="D31" i="1"/>
  <c r="U29" i="1"/>
  <c r="T29" i="1"/>
  <c r="Q29" i="1"/>
  <c r="P29" i="1"/>
  <c r="K29" i="1"/>
  <c r="G29" i="1"/>
  <c r="C29" i="1"/>
  <c r="U28" i="1"/>
  <c r="T28" i="1"/>
  <c r="Q28" i="1"/>
  <c r="P28" i="1"/>
  <c r="K28" i="1"/>
  <c r="G28" i="1"/>
  <c r="C28" i="1"/>
  <c r="U27" i="1"/>
  <c r="T27" i="1"/>
  <c r="Q27" i="1"/>
  <c r="P27" i="1"/>
  <c r="K27" i="1"/>
  <c r="G27" i="1"/>
  <c r="C27" i="1"/>
  <c r="U26" i="1"/>
  <c r="T26" i="1"/>
  <c r="Q26" i="1"/>
  <c r="P26" i="1"/>
  <c r="K26" i="1"/>
  <c r="G26" i="1"/>
  <c r="C26" i="1"/>
  <c r="N25" i="1"/>
  <c r="M25" i="1"/>
  <c r="L25" i="1"/>
  <c r="J25" i="1"/>
  <c r="I25" i="1"/>
  <c r="H25" i="1"/>
  <c r="F25" i="1"/>
  <c r="E25" i="1"/>
  <c r="D25" i="1"/>
  <c r="U24" i="1"/>
  <c r="Q24" i="1"/>
  <c r="K24" i="1"/>
  <c r="G24" i="1"/>
  <c r="C24" i="1"/>
  <c r="U23" i="1"/>
  <c r="Q23" i="1"/>
  <c r="K23" i="1"/>
  <c r="G23" i="1"/>
  <c r="C23" i="1"/>
  <c r="N22" i="1"/>
  <c r="M22" i="1"/>
  <c r="L22" i="1"/>
  <c r="J22" i="1"/>
  <c r="I22" i="1"/>
  <c r="H22" i="1"/>
  <c r="F22" i="1"/>
  <c r="E22" i="1"/>
  <c r="D22" i="1"/>
  <c r="U21" i="1"/>
  <c r="T21" i="1"/>
  <c r="Q21" i="1"/>
  <c r="P21" i="1"/>
  <c r="K21" i="1"/>
  <c r="G21" i="1"/>
  <c r="C21" i="1"/>
  <c r="T20" i="1"/>
  <c r="P20" i="1"/>
  <c r="K20" i="1"/>
  <c r="G20" i="1"/>
  <c r="C20" i="1"/>
  <c r="N19" i="1"/>
  <c r="M19" i="1"/>
  <c r="L19" i="1"/>
  <c r="J19" i="1"/>
  <c r="I19" i="1"/>
  <c r="H19" i="1"/>
  <c r="F19" i="1"/>
  <c r="E19" i="1"/>
  <c r="D19" i="1"/>
  <c r="U18" i="1"/>
  <c r="T18" i="1"/>
  <c r="Q18" i="1"/>
  <c r="P18" i="1"/>
  <c r="K18" i="1"/>
  <c r="K17" i="1" s="1"/>
  <c r="G18" i="1"/>
  <c r="C18" i="1"/>
  <c r="C17" i="1" s="1"/>
  <c r="N17" i="1"/>
  <c r="M17" i="1"/>
  <c r="L17" i="1"/>
  <c r="J17" i="1"/>
  <c r="I17" i="1"/>
  <c r="H17" i="1"/>
  <c r="F17" i="1"/>
  <c r="E17" i="1"/>
  <c r="D17" i="1"/>
  <c r="U16" i="1"/>
  <c r="Q16" i="1"/>
  <c r="K16" i="1"/>
  <c r="G16" i="1"/>
  <c r="O16" i="1" s="1"/>
  <c r="C16" i="1"/>
  <c r="U15" i="1"/>
  <c r="Q15" i="1"/>
  <c r="K15" i="1"/>
  <c r="G15" i="1"/>
  <c r="C15" i="1"/>
  <c r="T14" i="1"/>
  <c r="P14" i="1"/>
  <c r="K14" i="1"/>
  <c r="G14" i="1"/>
  <c r="C14" i="1"/>
  <c r="U13" i="1"/>
  <c r="T13" i="1"/>
  <c r="Q13" i="1"/>
  <c r="P13" i="1"/>
  <c r="K13" i="1"/>
  <c r="G13" i="1"/>
  <c r="C13" i="1"/>
  <c r="N12" i="1"/>
  <c r="M12" i="1"/>
  <c r="L12" i="1"/>
  <c r="J12" i="1"/>
  <c r="I12" i="1"/>
  <c r="H12" i="1"/>
  <c r="F12" i="1"/>
  <c r="E12" i="1"/>
  <c r="D12" i="1"/>
  <c r="V10" i="1"/>
  <c r="T10" i="1"/>
  <c r="R10" i="1"/>
  <c r="P10" i="1"/>
  <c r="K10" i="1"/>
  <c r="G10" i="1"/>
  <c r="E10" i="1"/>
  <c r="C10" i="1" s="1"/>
  <c r="C9" i="1" s="1"/>
  <c r="N9" i="1"/>
  <c r="N8" i="1" s="1"/>
  <c r="M9" i="1"/>
  <c r="L9" i="1"/>
  <c r="L8" i="1" s="1"/>
  <c r="J9" i="1"/>
  <c r="I9" i="1"/>
  <c r="I8" i="1" s="1"/>
  <c r="H9" i="1"/>
  <c r="H8" i="1" s="1"/>
  <c r="F9" i="1"/>
  <c r="F8" i="1" s="1"/>
  <c r="E9" i="1"/>
  <c r="D9" i="1"/>
  <c r="D8" i="1" s="1"/>
  <c r="U17" i="1" l="1"/>
  <c r="S24" i="1"/>
  <c r="U25" i="1"/>
  <c r="O26" i="1"/>
  <c r="L50" i="1"/>
  <c r="Q37" i="1"/>
  <c r="F50" i="1"/>
  <c r="G19" i="1"/>
  <c r="U43" i="1"/>
  <c r="S44" i="1"/>
  <c r="S58" i="1"/>
  <c r="S61" i="1"/>
  <c r="K43" i="1"/>
  <c r="Q17" i="1"/>
  <c r="N50" i="1"/>
  <c r="O36" i="1"/>
  <c r="O38" i="1"/>
  <c r="H39" i="1"/>
  <c r="U40" i="1"/>
  <c r="E81" i="1"/>
  <c r="U81" i="1" s="1"/>
  <c r="Q48" i="1"/>
  <c r="G43" i="1"/>
  <c r="M39" i="1"/>
  <c r="T9" i="1"/>
  <c r="T12" i="1"/>
  <c r="S14" i="1"/>
  <c r="J50" i="1"/>
  <c r="Q60" i="1"/>
  <c r="Q75" i="1"/>
  <c r="P79" i="1"/>
  <c r="Q79" i="1"/>
  <c r="U79" i="1"/>
  <c r="S80" i="1"/>
  <c r="F81" i="1"/>
  <c r="S79" i="1"/>
  <c r="Q9" i="1"/>
  <c r="G22" i="1"/>
  <c r="O24" i="1"/>
  <c r="M30" i="1"/>
  <c r="O44" i="1"/>
  <c r="S68" i="1"/>
  <c r="S91" i="1"/>
  <c r="I39" i="1"/>
  <c r="T31" i="1"/>
  <c r="F30" i="1"/>
  <c r="R30" i="1" s="1"/>
  <c r="C37" i="1"/>
  <c r="O37" i="1" s="1"/>
  <c r="S41" i="1"/>
  <c r="T43" i="1"/>
  <c r="K46" i="1"/>
  <c r="S46" i="1" s="1"/>
  <c r="S54" i="1"/>
  <c r="I50" i="1"/>
  <c r="S70" i="1"/>
  <c r="U75" i="1"/>
  <c r="S16" i="1"/>
  <c r="O18" i="1"/>
  <c r="S18" i="1"/>
  <c r="E11" i="1"/>
  <c r="U11" i="1" s="1"/>
  <c r="M11" i="1"/>
  <c r="P25" i="1"/>
  <c r="O27" i="1"/>
  <c r="P31" i="1"/>
  <c r="Q35" i="1"/>
  <c r="U35" i="1"/>
  <c r="P40" i="1"/>
  <c r="P43" i="1"/>
  <c r="T48" i="1"/>
  <c r="H50" i="1"/>
  <c r="S52" i="1"/>
  <c r="F57" i="1"/>
  <c r="Q63" i="1"/>
  <c r="U62" i="1"/>
  <c r="T66" i="1"/>
  <c r="O68" i="1"/>
  <c r="S69" i="1"/>
  <c r="T82" i="1"/>
  <c r="K90" i="1"/>
  <c r="S90" i="1" s="1"/>
  <c r="H81" i="1"/>
  <c r="T8" i="1"/>
  <c r="F11" i="1"/>
  <c r="T19" i="1"/>
  <c r="C25" i="1"/>
  <c r="O29" i="1"/>
  <c r="E30" i="1"/>
  <c r="U30" i="1" s="1"/>
  <c r="P37" i="1"/>
  <c r="N39" i="1"/>
  <c r="D51" i="1"/>
  <c r="D50" i="1" s="1"/>
  <c r="O54" i="1"/>
  <c r="Q58" i="1"/>
  <c r="U58" i="1"/>
  <c r="L57" i="1"/>
  <c r="K63" i="1"/>
  <c r="K62" i="1" s="1"/>
  <c r="S62" i="1" s="1"/>
  <c r="P63" i="1"/>
  <c r="Q66" i="1"/>
  <c r="C66" i="1"/>
  <c r="I81" i="1"/>
  <c r="Q90" i="1"/>
  <c r="U89" i="1"/>
  <c r="O42" i="1"/>
  <c r="C40" i="1"/>
  <c r="D39" i="1"/>
  <c r="P46" i="1"/>
  <c r="S55" i="1"/>
  <c r="K75" i="1"/>
  <c r="S75" i="1" s="1"/>
  <c r="S76" i="1"/>
  <c r="R9" i="1"/>
  <c r="J8" i="1"/>
  <c r="P9" i="1"/>
  <c r="S13" i="1"/>
  <c r="O20" i="1"/>
  <c r="C19" i="1"/>
  <c r="O21" i="1"/>
  <c r="U22" i="1"/>
  <c r="O23" i="1"/>
  <c r="G25" i="1"/>
  <c r="S28" i="1"/>
  <c r="T33" i="1"/>
  <c r="O34" i="1"/>
  <c r="P60" i="1"/>
  <c r="H57" i="1"/>
  <c r="T77" i="1"/>
  <c r="Q12" i="1"/>
  <c r="I11" i="1"/>
  <c r="N11" i="1"/>
  <c r="C12" i="1"/>
  <c r="S15" i="1"/>
  <c r="T17" i="1"/>
  <c r="U19" i="1"/>
  <c r="S20" i="1"/>
  <c r="S32" i="1"/>
  <c r="K31" i="1"/>
  <c r="S31" i="1" s="1"/>
  <c r="P33" i="1"/>
  <c r="S34" i="1"/>
  <c r="E39" i="1"/>
  <c r="J39" i="1"/>
  <c r="D65" i="1"/>
  <c r="P77" i="1"/>
  <c r="U9" i="1"/>
  <c r="M8" i="1"/>
  <c r="Q19" i="1"/>
  <c r="G46" i="1"/>
  <c r="O46" i="1" s="1"/>
  <c r="O47" i="1"/>
  <c r="U72" i="1"/>
  <c r="M65" i="1"/>
  <c r="R33" i="1"/>
  <c r="N30" i="1"/>
  <c r="P48" i="1"/>
  <c r="P53" i="1"/>
  <c r="M50" i="1"/>
  <c r="S59" i="1"/>
  <c r="U63" i="1"/>
  <c r="J65" i="1"/>
  <c r="S73" i="1"/>
  <c r="P82" i="1"/>
  <c r="S83" i="1"/>
  <c r="S86" i="1"/>
  <c r="K89" i="1"/>
  <c r="S89" i="1" s="1"/>
  <c r="V9" i="1"/>
  <c r="U12" i="1"/>
  <c r="J11" i="1"/>
  <c r="O15" i="1"/>
  <c r="S17" i="1"/>
  <c r="C22" i="1"/>
  <c r="Q25" i="1"/>
  <c r="S26" i="1"/>
  <c r="K25" i="1"/>
  <c r="J30" i="1"/>
  <c r="G33" i="1"/>
  <c r="O33" i="1" s="1"/>
  <c r="K33" i="1"/>
  <c r="S33" i="1" s="1"/>
  <c r="S36" i="1"/>
  <c r="S38" i="1"/>
  <c r="Q40" i="1"/>
  <c r="Q43" i="1"/>
  <c r="T46" i="1"/>
  <c r="O49" i="1"/>
  <c r="O59" i="1"/>
  <c r="P66" i="1"/>
  <c r="O67" i="1"/>
  <c r="O69" i="1"/>
  <c r="O70" i="1"/>
  <c r="K66" i="1"/>
  <c r="Q82" i="1"/>
  <c r="L81" i="1"/>
  <c r="O85" i="1"/>
  <c r="P12" i="1"/>
  <c r="O13" i="1"/>
  <c r="P17" i="1"/>
  <c r="D11" i="1"/>
  <c r="P19" i="1"/>
  <c r="T25" i="1"/>
  <c r="Q33" i="1"/>
  <c r="U33" i="1"/>
  <c r="I30" i="1"/>
  <c r="U37" i="1"/>
  <c r="F39" i="1"/>
  <c r="C53" i="1"/>
  <c r="C51" i="1" s="1"/>
  <c r="C50" i="1" s="1"/>
  <c r="P55" i="1"/>
  <c r="T55" i="1"/>
  <c r="J57" i="1"/>
  <c r="N57" i="1"/>
  <c r="E57" i="1"/>
  <c r="I57" i="1"/>
  <c r="P62" i="1"/>
  <c r="T63" i="1"/>
  <c r="O71" i="1"/>
  <c r="Q72" i="1"/>
  <c r="K72" i="1"/>
  <c r="E65" i="1"/>
  <c r="U65" i="1" s="1"/>
  <c r="I65" i="1"/>
  <c r="Q65" i="1" s="1"/>
  <c r="T79" i="1"/>
  <c r="C82" i="1"/>
  <c r="O82" i="1" s="1"/>
  <c r="D81" i="1"/>
  <c r="P90" i="1"/>
  <c r="T90" i="1"/>
  <c r="U90" i="1"/>
  <c r="O91" i="1"/>
  <c r="C43" i="1"/>
  <c r="S45" i="1"/>
  <c r="K51" i="1"/>
  <c r="G63" i="1"/>
  <c r="O64" i="1"/>
  <c r="O78" i="1"/>
  <c r="C77" i="1"/>
  <c r="S77" i="1" s="1"/>
  <c r="G79" i="1"/>
  <c r="O79" i="1" s="1"/>
  <c r="O80" i="1"/>
  <c r="S82" i="1"/>
  <c r="G84" i="1"/>
  <c r="G81" i="1" s="1"/>
  <c r="O87" i="1"/>
  <c r="O10" i="1"/>
  <c r="G9" i="1"/>
  <c r="L11" i="1"/>
  <c r="Q31" i="1"/>
  <c r="V33" i="1"/>
  <c r="K40" i="1"/>
  <c r="S42" i="1"/>
  <c r="S10" i="1"/>
  <c r="G12" i="1"/>
  <c r="K12" i="1"/>
  <c r="O14" i="1"/>
  <c r="Q22" i="1"/>
  <c r="D30" i="1"/>
  <c r="H30" i="1"/>
  <c r="L30" i="1"/>
  <c r="G40" i="1"/>
  <c r="O41" i="1"/>
  <c r="G51" i="1"/>
  <c r="O52" i="1"/>
  <c r="L62" i="1"/>
  <c r="T62" i="1" s="1"/>
  <c r="G66" i="1"/>
  <c r="L89" i="1"/>
  <c r="T89" i="1" s="1"/>
  <c r="E8" i="1"/>
  <c r="C8" i="1" s="1"/>
  <c r="P8" i="1"/>
  <c r="U10" i="1"/>
  <c r="H11" i="1"/>
  <c r="G17" i="1"/>
  <c r="O17" i="1" s="1"/>
  <c r="K19" i="1"/>
  <c r="S21" i="1"/>
  <c r="S23" i="1"/>
  <c r="K22" i="1"/>
  <c r="S27" i="1"/>
  <c r="O28" i="1"/>
  <c r="S29" i="1"/>
  <c r="U31" i="1"/>
  <c r="T40" i="1"/>
  <c r="L39" i="1"/>
  <c r="C48" i="1"/>
  <c r="S48" i="1" s="1"/>
  <c r="S49" i="1"/>
  <c r="O55" i="1"/>
  <c r="P58" i="1"/>
  <c r="D57" i="1"/>
  <c r="C60" i="1"/>
  <c r="C57" i="1" s="1"/>
  <c r="K57" i="1"/>
  <c r="O61" i="1"/>
  <c r="S74" i="1"/>
  <c r="G75" i="1"/>
  <c r="O75" i="1" s="1"/>
  <c r="O76" i="1"/>
  <c r="N81" i="1"/>
  <c r="O83" i="1"/>
  <c r="P84" i="1"/>
  <c r="K84" i="1"/>
  <c r="S88" i="1"/>
  <c r="H89" i="1"/>
  <c r="P89" i="1" s="1"/>
  <c r="Q10" i="1"/>
  <c r="O32" i="1"/>
  <c r="G31" i="1"/>
  <c r="O31" i="1" s="1"/>
  <c r="G72" i="1"/>
  <c r="O73" i="1"/>
  <c r="G35" i="1"/>
  <c r="O35" i="1" s="1"/>
  <c r="S35" i="1"/>
  <c r="T37" i="1"/>
  <c r="F65" i="1"/>
  <c r="T72" i="1"/>
  <c r="L65" i="1"/>
  <c r="T65" i="1" s="1"/>
  <c r="V8" i="1"/>
  <c r="O45" i="1"/>
  <c r="Q53" i="1"/>
  <c r="E51" i="1"/>
  <c r="O56" i="1"/>
  <c r="G57" i="1"/>
  <c r="O58" i="1"/>
  <c r="U66" i="1"/>
  <c r="T84" i="1"/>
  <c r="O88" i="1"/>
  <c r="C84" i="1"/>
  <c r="K9" i="1"/>
  <c r="U48" i="1"/>
  <c r="U53" i="1"/>
  <c r="S56" i="1"/>
  <c r="T58" i="1"/>
  <c r="U60" i="1"/>
  <c r="M57" i="1"/>
  <c r="N65" i="1"/>
  <c r="O74" i="1"/>
  <c r="C72" i="1"/>
  <c r="S72" i="1" s="1"/>
  <c r="S78" i="1"/>
  <c r="U82" i="1"/>
  <c r="O86" i="1"/>
  <c r="G89" i="1"/>
  <c r="O89" i="1" s="1"/>
  <c r="O90" i="1"/>
  <c r="I62" i="1"/>
  <c r="Q62" i="1" s="1"/>
  <c r="H65" i="1"/>
  <c r="P65" i="1" s="1"/>
  <c r="I89" i="1"/>
  <c r="Q89" i="1" s="1"/>
  <c r="S66" i="1" l="1"/>
  <c r="P39" i="1"/>
  <c r="O77" i="1"/>
  <c r="Q11" i="1"/>
  <c r="O25" i="1"/>
  <c r="O19" i="1"/>
  <c r="Q81" i="1"/>
  <c r="P81" i="1"/>
  <c r="S25" i="1"/>
  <c r="V30" i="1"/>
  <c r="T57" i="1"/>
  <c r="O43" i="1"/>
  <c r="U39" i="1"/>
  <c r="P50" i="1"/>
  <c r="C30" i="1"/>
  <c r="T51" i="1"/>
  <c r="Q57" i="1"/>
  <c r="S37" i="1"/>
  <c r="O22" i="1"/>
  <c r="M92" i="1"/>
  <c r="S63" i="1"/>
  <c r="T39" i="1"/>
  <c r="U57" i="1"/>
  <c r="S19" i="1"/>
  <c r="K65" i="1"/>
  <c r="J92" i="1"/>
  <c r="T50" i="1"/>
  <c r="Q39" i="1"/>
  <c r="P51" i="1"/>
  <c r="K30" i="1"/>
  <c r="N92" i="1"/>
  <c r="R8" i="1"/>
  <c r="C81" i="1"/>
  <c r="O81" i="1" s="1"/>
  <c r="F92" i="1"/>
  <c r="R92" i="1" s="1"/>
  <c r="P11" i="1"/>
  <c r="D92" i="1"/>
  <c r="T81" i="1"/>
  <c r="Q30" i="1"/>
  <c r="T11" i="1"/>
  <c r="S53" i="1"/>
  <c r="C11" i="1"/>
  <c r="O48" i="1"/>
  <c r="O53" i="1"/>
  <c r="P57" i="1"/>
  <c r="S22" i="1"/>
  <c r="E50" i="1"/>
  <c r="E92" i="1" s="1"/>
  <c r="U51" i="1"/>
  <c r="S84" i="1"/>
  <c r="Q51" i="1"/>
  <c r="G11" i="1"/>
  <c r="O12" i="1"/>
  <c r="G62" i="1"/>
  <c r="O62" i="1" s="1"/>
  <c r="O63" i="1"/>
  <c r="K81" i="1"/>
  <c r="S57" i="1"/>
  <c r="G65" i="1"/>
  <c r="O66" i="1"/>
  <c r="O51" i="1"/>
  <c r="G50" i="1"/>
  <c r="O50" i="1" s="1"/>
  <c r="T30" i="1"/>
  <c r="K50" i="1"/>
  <c r="S50" i="1" s="1"/>
  <c r="S51" i="1"/>
  <c r="S9" i="1"/>
  <c r="K8" i="1"/>
  <c r="O72" i="1"/>
  <c r="S60" i="1"/>
  <c r="C65" i="1"/>
  <c r="P30" i="1"/>
  <c r="G30" i="1"/>
  <c r="O30" i="1" s="1"/>
  <c r="K11" i="1"/>
  <c r="S12" i="1"/>
  <c r="H92" i="1"/>
  <c r="Q8" i="1"/>
  <c r="O40" i="1"/>
  <c r="G39" i="1"/>
  <c r="O57" i="1"/>
  <c r="L92" i="1"/>
  <c r="K39" i="1"/>
  <c r="S40" i="1"/>
  <c r="O9" i="1"/>
  <c r="G8" i="1"/>
  <c r="O84" i="1"/>
  <c r="C39" i="1"/>
  <c r="S43" i="1"/>
  <c r="O60" i="1"/>
  <c r="I92" i="1"/>
  <c r="U8" i="1"/>
  <c r="S65" i="1" l="1"/>
  <c r="V92" i="1"/>
  <c r="S30" i="1"/>
  <c r="U92" i="1"/>
  <c r="S11" i="1"/>
  <c r="T92" i="1"/>
  <c r="P92" i="1"/>
  <c r="S81" i="1"/>
  <c r="O11" i="1"/>
  <c r="C92" i="1"/>
  <c r="O65" i="1"/>
  <c r="Q92" i="1"/>
  <c r="S39" i="1"/>
  <c r="O39" i="1"/>
  <c r="O8" i="1"/>
  <c r="G92" i="1"/>
  <c r="S8" i="1"/>
  <c r="K92" i="1"/>
  <c r="S92" i="1" s="1"/>
  <c r="U50" i="1"/>
  <c r="Q50" i="1"/>
  <c r="O92" i="1" l="1"/>
</calcChain>
</file>

<file path=xl/sharedStrings.xml><?xml version="1.0" encoding="utf-8"?>
<sst xmlns="http://schemas.openxmlformats.org/spreadsheetml/2006/main" count="115" uniqueCount="98">
  <si>
    <t>Приложение</t>
  </si>
  <si>
    <t>Расходы в рамках Национальных проектов на 2021 год</t>
  </si>
  <si>
    <t>тыс. рублей</t>
  </si>
  <si>
    <t>№</t>
  </si>
  <si>
    <t>Наименование</t>
  </si>
  <si>
    <t>Уточненный план</t>
  </si>
  <si>
    <t>% ИСПОЛНЕНИЯ Финансирования</t>
  </si>
  <si>
    <t>% ИСПОЛНЕНИЯ Кассового расхода</t>
  </si>
  <si>
    <t>ВСЕГО</t>
  </si>
  <si>
    <t>Средства 
федерального бюджета</t>
  </si>
  <si>
    <t>Средства республиканского бюджета</t>
  </si>
  <si>
    <t>Средства местного бюджета</t>
  </si>
  <si>
    <t>Национальный проект "Безопасные и качественные автомобильные дороги" (R)</t>
  </si>
  <si>
    <t>Региональный проект "Дорожная сеть" (R1)</t>
  </si>
  <si>
    <t>Капитальный ремонт и ремонт автомобильных дорог регионального и муниципального значения Карачаево-Черкесской Республики</t>
  </si>
  <si>
    <t>Национальный проект "Демография" (Р)</t>
  </si>
  <si>
    <t>Региональный проект "Финансовая поддержка семей при рождении детей" (Р1)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</si>
  <si>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</si>
  <si>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Ежемесячные выплаты в связи с рождением (усыновлением) первого ребенка</t>
  </si>
  <si>
    <t>Ежемесячные выплаты в свзи с рождением второго ребенка</t>
  </si>
  <si>
    <t>Республиканский материнский капитал</t>
  </si>
  <si>
    <t>Региональный проект "Содействие занятости женщин - создание условий дошкольного образования детей в возрасте до трех лет" (Р2)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</si>
  <si>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</si>
  <si>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Региональный проект "Старшее поколение" (Р3) </t>
  </si>
  <si>
    <t>Проведение иммунизации против пневмококковой инфекции у населения старше трудоспособного возраста из групп риска</t>
  </si>
  <si>
    <t>Создание системы долговременного ухода за гражданами пожилого возраста и инвалидами</t>
  </si>
  <si>
    <t xml:space="preserve">Региональный проект "Укрепление общественного здоровья" (P4) </t>
  </si>
  <si>
    <t xml:space="preserve">Расходы на реализацию проектов формированию приверженности здоровому образу жизни </t>
  </si>
  <si>
    <t>Расходы на создание центра общественного здоровья</t>
  </si>
  <si>
    <t xml:space="preserve">Региональный проект "Спорт - норма жизни" (P5) </t>
  </si>
  <si>
    <t xml:space="preserve">Создание и модернизация объектов спортивной инфраструктуры региональной собственности для занятий физической культурой и спортом </t>
  </si>
  <si>
    <t xml:space="preserve">Оснащение объектов спортивной инфраструктуры спортивно-технологическим оборудованием 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</si>
  <si>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</si>
  <si>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</si>
  <si>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Национальный проект "Жилье и городская среда" (F)</t>
  </si>
  <si>
    <t>Региональный проект "Жилье"  (F1)</t>
  </si>
  <si>
    <t>Стимулирование программ развития жилищного строительства субъектов Российской Федерации</t>
  </si>
  <si>
    <t>Региональный проект "Формирование комфортной городской среды" (F2)</t>
  </si>
  <si>
    <t>Реализация программ формирования современной городской среды</t>
  </si>
  <si>
    <t>Региональный проект "Обеспечение устойчивого сокращения непригодного для проживания жилищного фонда" (F3)</t>
  </si>
  <si>
    <t>Переселение граждан из аварийного жилищного фонда Карачаево-Черкесской Республики</t>
  </si>
  <si>
    <t>Региональный проект "Чистая вода" (F5)</t>
  </si>
  <si>
    <t xml:space="preserve">Cтроительство и реконструкция (модернизация) питьевого водоснабжения </t>
  </si>
  <si>
    <t>Национальный проект "Здравоохранение" (N)</t>
  </si>
  <si>
    <r>
      <t>Региональный проект «</t>
    </r>
    <r>
      <rPr>
        <b/>
        <i/>
        <sz val="36"/>
        <color theme="1"/>
        <rFont val="Times New Roman"/>
        <family val="1"/>
        <charset val="204"/>
      </rPr>
      <t>Развитие системы оказания первичной медико-санитарной помощи» (N1)</t>
    </r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</si>
  <si>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</si>
  <si>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Обеспечение закупки авиационных работ в целях оказания медицинской помощи</t>
  </si>
  <si>
    <t>Региональный проект "Борьба с сердечно-сосудистыми заболеваниями" (N2)</t>
  </si>
  <si>
    <t>Оснащение оборудованием региональных сосудистых центров и первичных сосудистых отделений</t>
  </si>
  <si>
    <t>Развития сердечно-сосудистых заболеваний и сердечно-состудистых осложнений у пациентов высокого риска, находящихся на диспансерном наблюдении</t>
  </si>
  <si>
    <t>Региональный проект "Борьба с онкологическими заболеваниями" (N3)</t>
  </si>
  <si>
    <t>Переоснащение медицинских организаций оказывающих помощь больным онкологическими заболеваниями (диспансеров/больниц)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</si>
  <si>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 (N7)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</si>
  <si>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</si>
  <si>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Национальный проект "Культура" (A)</t>
  </si>
  <si>
    <t>Региональный проект «Культурная среда» (A1)</t>
  </si>
  <si>
    <t xml:space="preserve">Обеспечение устойчивого развития сельских территорий </t>
  </si>
  <si>
    <t>Государственная поддержка отрасли культуры</t>
  </si>
  <si>
    <t>Создание модельных муниципальных библиотек</t>
  </si>
  <si>
    <t>Региональный проект «Творческие люди» (A2)</t>
  </si>
  <si>
    <t>Национальный проект "Малое и среднее предпринимательство и поддержка индивидуальной предпринимательской инициативы" (I)</t>
  </si>
  <si>
    <t>Региональный проект "Акселерация субъектов малого и среднего предпринимательства" (I5)</t>
  </si>
  <si>
    <t>Государственная поддержка малого и среднего предпринимательства в субъектах Российской Федерации</t>
  </si>
  <si>
    <t xml:space="preserve">Региональный проект "Создание системы поддержки фермеров и развитие сельской кооперации" (I7) </t>
  </si>
  <si>
    <t>Создание системы поддержки фермеров и развитие сельской кооперации</t>
  </si>
  <si>
    <t>Национальный проект "Международная кооперация и экспорт" (T)</t>
  </si>
  <si>
    <t>Региональный проект "Экспорт продукции агропромышленного комплекса" (T2)</t>
  </si>
  <si>
    <t>Реализация мероприятий в области мелиорации земель сельскохозяйственного назначения</t>
  </si>
  <si>
    <t>Национальный проект "Образование" (Е)</t>
  </si>
  <si>
    <t xml:space="preserve">Региональный проект "Современная школа" (Е1) </t>
  </si>
  <si>
    <t>Обновление материально-технической базы для формирования у обучающихся современных технологических  и гуманитарных навыков</t>
  </si>
  <si>
    <t>Создание детских технопарков "Кванториум"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</si>
  <si>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</si>
  <si>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 xml:space="preserve">Создание новых мест в общеобразовательных организациях 
</t>
  </si>
  <si>
    <t>Реализация мероприятий по созданию новых мест в общеобразовательных организациях, расположенных в сельской местности и поселках городского типа</t>
  </si>
  <si>
    <t xml:space="preserve">Региональный проект "Успех каждого ребенка" (Е2)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</si>
  <si>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</si>
  <si>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</si>
  <si>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 xml:space="preserve">Региональный проект "Поддержка семей, имеющих детей" (Е3) </t>
  </si>
  <si>
    <t>Гранд в форме субсидии юридическим лицам в рамках реализации мероприятия "Государственная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детей"</t>
  </si>
  <si>
    <t xml:space="preserve">Региональный проект "Цифровая образовательная среда" (Е4) 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</si>
  <si>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</si>
  <si>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Региональный проект "Социальная активность" (Е8) </t>
  </si>
  <si>
    <t>Реализация практик поддержки и развития добровольчества (волонтерства) по итогам проведения ежегодного конкурса "Регион добрых дел"</t>
  </si>
  <si>
    <t>Национальный проект "Экология" (G)</t>
  </si>
  <si>
    <t xml:space="preserve">Региональный проект "Чистая страна" (G1) </t>
  </si>
  <si>
    <t xml:space="preserve">Ликвидация несанкционированных свалок в границах городов и наиболее опасных объектов накопленного экологического вреда окружающей среде </t>
  </si>
  <si>
    <t xml:space="preserve">Региональный проект "Сохранение лесов" (GA) 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</si>
  <si>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</si>
  <si>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</si>
  <si>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Формирование запаса лесных семян для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</si>
  <si>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</si>
  <si>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Национальный проект "Цифровая экономика Российской Федерации" (D)</t>
  </si>
  <si>
    <t>Региональный проект "Информационная инфраструктура" (D2)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</si>
  <si>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</t>
  </si>
  <si>
    <t>ИТОГО</t>
  </si>
  <si>
    <t>Финансирование на 01.02.2021</t>
  </si>
  <si>
    <t>Кассовый расход на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</si>
</sst>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b/>
      <i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b/>
      <sz val="10"/>
      <color rgb="FF000000"/>
      <name val="Arial Cyr"/>
    </font>
    <font>
      <sz val="36"/>
      <color rgb="FF000000"/>
      <name val="Times New Roman"/>
      <family val="1"/>
      <charset val="204"/>
    </font>
    <font>
      <b/>
      <i/>
      <sz val="36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i/>
      <sz val="36"/>
      <name val="Times New Roman"/>
      <family val="1"/>
      <charset val="204"/>
    </font>
    <font>
      <sz val="10"/>
      <color rgb="FF000000"/>
      <name val="Arial Cy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3">
      <alignment vertical="top" wrapText="1"/>
    </xf>
    <xf numFmtId="0" fontId="13" fillId="0" borderId="0"/>
    <xf numFmtId="4" fontId="15" fillId="0" borderId="3">
      <alignment horizontal="right" vertical="top" shrinkToFit="1"/>
    </xf>
    <xf numFmtId="1" fontId="15" fillId="0" borderId="3">
      <alignment horizontal="center" vertical="top" shrinkToFit="1"/>
    </xf>
    <xf numFmtId="0" fontId="17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7" fillId="3" borderId="2" xfId="0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4" borderId="2" xfId="0" applyFont="1" applyFill="1" applyBorder="1" applyAlignment="1">
      <alignment horizontal="left" vertical="top" wrapText="1"/>
    </xf>
    <xf numFmtId="0" fontId="11" fillId="3" borderId="2" xfId="1" applyNumberFormat="1" applyFont="1" applyFill="1" applyBorder="1" applyAlignment="1" applyProtection="1">
      <alignment vertical="top" wrapText="1"/>
    </xf>
    <xf numFmtId="164" fontId="2" fillId="3" borderId="2" xfId="0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vertical="top" wrapText="1"/>
    </xf>
    <xf numFmtId="0" fontId="0" fillId="0" borderId="0" xfId="0" applyFont="1"/>
    <xf numFmtId="164" fontId="8" fillId="3" borderId="2" xfId="0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vertical="top" wrapText="1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0" fillId="0" borderId="2" xfId="3" applyNumberFormat="1" applyFont="1" applyFill="1" applyBorder="1" applyAlignment="1" applyProtection="1">
      <alignment horizontal="center" vertical="center" shrinkToFit="1"/>
    </xf>
    <xf numFmtId="164" fontId="2" fillId="4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</cellXfs>
  <cellStyles count="6">
    <cellStyle name="xl26" xfId="4"/>
    <cellStyle name="xl33" xfId="1"/>
    <cellStyle name="xl40" xfId="3"/>
    <cellStyle name="Обычный" xfId="0" builtinId="0"/>
    <cellStyle name="Обычный 2" xfId="5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view="pageBreakPreview" zoomScale="25" zoomScaleNormal="25" zoomScaleSheetLayoutView="25" workbookViewId="0">
      <selection activeCell="M5" sqref="M5:M6"/>
    </sheetView>
  </sheetViews>
  <sheetFormatPr defaultRowHeight="45" x14ac:dyDescent="0.25"/>
  <cols>
    <col min="1" max="1" width="9.7109375" style="1" customWidth="1"/>
    <col min="2" max="2" width="194.42578125" customWidth="1"/>
    <col min="3" max="4" width="37.85546875" bestFit="1" customWidth="1"/>
    <col min="5" max="5" width="32.5703125" bestFit="1" customWidth="1"/>
    <col min="6" max="6" width="33.7109375" customWidth="1"/>
    <col min="7" max="7" width="47.140625" customWidth="1"/>
    <col min="8" max="8" width="46.7109375" customWidth="1"/>
    <col min="9" max="9" width="32.5703125" bestFit="1" customWidth="1"/>
    <col min="10" max="10" width="36" customWidth="1"/>
    <col min="11" max="12" width="40.42578125" customWidth="1"/>
    <col min="13" max="13" width="32.5703125" bestFit="1" customWidth="1"/>
    <col min="14" max="14" width="33.42578125" customWidth="1"/>
    <col min="15" max="15" width="29.28515625" bestFit="1" customWidth="1"/>
    <col min="16" max="16" width="34.42578125" customWidth="1"/>
    <col min="17" max="17" width="38.42578125" customWidth="1"/>
    <col min="18" max="18" width="30.42578125" customWidth="1"/>
    <col min="19" max="19" width="28.7109375" customWidth="1"/>
    <col min="20" max="20" width="39" customWidth="1"/>
    <col min="21" max="21" width="38.42578125" customWidth="1"/>
    <col min="22" max="22" width="31.5703125" customWidth="1"/>
  </cols>
  <sheetData>
    <row r="1" spans="1:22" ht="45.75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x14ac:dyDescent="0.2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45.75" x14ac:dyDescent="0.25"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45" customHeight="1" x14ac:dyDescent="0.25">
      <c r="A4" s="57" t="s">
        <v>3</v>
      </c>
      <c r="B4" s="58" t="s">
        <v>4</v>
      </c>
      <c r="C4" s="57" t="s">
        <v>5</v>
      </c>
      <c r="D4" s="57"/>
      <c r="E4" s="57"/>
      <c r="F4" s="57"/>
      <c r="G4" s="57" t="s">
        <v>96</v>
      </c>
      <c r="H4" s="57"/>
      <c r="I4" s="57"/>
      <c r="J4" s="57"/>
      <c r="K4" s="57" t="s">
        <v>97</v>
      </c>
      <c r="L4" s="57"/>
      <c r="M4" s="57"/>
      <c r="N4" s="57"/>
      <c r="O4" s="57" t="s">
        <v>6</v>
      </c>
      <c r="P4" s="57"/>
      <c r="Q4" s="57"/>
      <c r="R4" s="57"/>
      <c r="S4" s="57" t="s">
        <v>7</v>
      </c>
      <c r="T4" s="57"/>
      <c r="U4" s="57"/>
      <c r="V4" s="57"/>
    </row>
    <row r="5" spans="1:22" ht="15" customHeight="1" x14ac:dyDescent="0.25">
      <c r="A5" s="57"/>
      <c r="B5" s="58"/>
      <c r="C5" s="58" t="s">
        <v>8</v>
      </c>
      <c r="D5" s="59" t="s">
        <v>9</v>
      </c>
      <c r="E5" s="58" t="s">
        <v>10</v>
      </c>
      <c r="F5" s="58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8" t="s">
        <v>8</v>
      </c>
      <c r="L5" s="58" t="s">
        <v>9</v>
      </c>
      <c r="M5" s="58" t="s">
        <v>10</v>
      </c>
      <c r="N5" s="58" t="s">
        <v>11</v>
      </c>
      <c r="O5" s="58" t="s">
        <v>8</v>
      </c>
      <c r="P5" s="58" t="s">
        <v>9</v>
      </c>
      <c r="Q5" s="58" t="s">
        <v>10</v>
      </c>
      <c r="R5" s="58" t="s">
        <v>11</v>
      </c>
      <c r="S5" s="58" t="s">
        <v>8</v>
      </c>
      <c r="T5" s="58" t="s">
        <v>9</v>
      </c>
      <c r="U5" s="58" t="s">
        <v>10</v>
      </c>
      <c r="V5" s="58" t="s">
        <v>11</v>
      </c>
    </row>
    <row r="6" spans="1:22" ht="159" customHeight="1" x14ac:dyDescent="0.25">
      <c r="A6" s="57"/>
      <c r="B6" s="58"/>
      <c r="C6" s="58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60" customHeight="1" x14ac:dyDescent="0.25">
      <c r="A7" s="2">
        <v>1</v>
      </c>
      <c r="B7" s="3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</row>
    <row r="8" spans="1:22" ht="90" x14ac:dyDescent="0.25">
      <c r="A8" s="5">
        <v>1</v>
      </c>
      <c r="B8" s="6" t="s">
        <v>12</v>
      </c>
      <c r="C8" s="7">
        <f>D8+E8+F8</f>
        <v>677510.6</v>
      </c>
      <c r="D8" s="7">
        <f t="shared" ref="D8:N8" si="0">D9</f>
        <v>112500</v>
      </c>
      <c r="E8" s="7">
        <f t="shared" si="0"/>
        <v>563265.6</v>
      </c>
      <c r="F8" s="7">
        <f t="shared" si="0"/>
        <v>1745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ref="O8:R13" si="1">G8/C8*100</f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ref="S8:V13" si="2">K8/C8*100</f>
        <v>0</v>
      </c>
      <c r="T8" s="7">
        <f t="shared" si="2"/>
        <v>0</v>
      </c>
      <c r="U8" s="7">
        <f t="shared" si="2"/>
        <v>0</v>
      </c>
      <c r="V8" s="7">
        <f t="shared" si="2"/>
        <v>0</v>
      </c>
    </row>
    <row r="9" spans="1:22" x14ac:dyDescent="0.25">
      <c r="A9" s="2"/>
      <c r="B9" s="8" t="s">
        <v>13</v>
      </c>
      <c r="C9" s="9">
        <f>SUM(C10:C10)</f>
        <v>677510.6</v>
      </c>
      <c r="D9" s="9">
        <f>SUM(D10:D10)</f>
        <v>112500</v>
      </c>
      <c r="E9" s="9">
        <f>SUM(E10:E10)</f>
        <v>563265.6</v>
      </c>
      <c r="F9" s="10">
        <f>F10</f>
        <v>1745</v>
      </c>
      <c r="G9" s="9">
        <f t="shared" ref="G9:N9" si="3">SUM(G10:G10)</f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0</v>
      </c>
    </row>
    <row r="10" spans="1:22" ht="137.25" x14ac:dyDescent="0.25">
      <c r="A10" s="2"/>
      <c r="B10" s="11" t="s">
        <v>14</v>
      </c>
      <c r="C10" s="12">
        <f>SUM(D10:F10)</f>
        <v>677510.6</v>
      </c>
      <c r="D10" s="13">
        <v>112500</v>
      </c>
      <c r="E10" s="13">
        <f>363265.6+200000</f>
        <v>563265.6</v>
      </c>
      <c r="F10" s="14">
        <v>1745</v>
      </c>
      <c r="G10" s="15">
        <f>SUM(H10:J10)</f>
        <v>0</v>
      </c>
      <c r="H10" s="13">
        <v>0</v>
      </c>
      <c r="I10" s="13">
        <v>0</v>
      </c>
      <c r="J10" s="14">
        <v>0</v>
      </c>
      <c r="K10" s="15">
        <f>SUM(L10:N10)</f>
        <v>0</v>
      </c>
      <c r="L10" s="13">
        <v>0</v>
      </c>
      <c r="M10" s="13">
        <v>0</v>
      </c>
      <c r="N10" s="13">
        <v>0</v>
      </c>
      <c r="O10" s="13">
        <f t="shared" si="1"/>
        <v>0</v>
      </c>
      <c r="P10" s="13">
        <f t="shared" si="1"/>
        <v>0</v>
      </c>
      <c r="Q10" s="13">
        <f t="shared" si="1"/>
        <v>0</v>
      </c>
      <c r="R10" s="13">
        <f t="shared" si="1"/>
        <v>0</v>
      </c>
      <c r="S10" s="13">
        <f t="shared" si="2"/>
        <v>0</v>
      </c>
      <c r="T10" s="13">
        <f t="shared" si="2"/>
        <v>0</v>
      </c>
      <c r="U10" s="13">
        <f t="shared" si="2"/>
        <v>0</v>
      </c>
      <c r="V10" s="13">
        <f t="shared" si="2"/>
        <v>0</v>
      </c>
    </row>
    <row r="11" spans="1:22" x14ac:dyDescent="0.25">
      <c r="A11" s="5">
        <v>2</v>
      </c>
      <c r="B11" s="6" t="s">
        <v>15</v>
      </c>
      <c r="C11" s="16">
        <f>C12+C17+C19+C25+C22</f>
        <v>1786486.7999999998</v>
      </c>
      <c r="D11" s="16">
        <f t="shared" ref="D11:N11" si="4">D12+D17+D19+D25+D22</f>
        <v>1650091.5</v>
      </c>
      <c r="E11" s="16">
        <f t="shared" si="4"/>
        <v>136395.30000000002</v>
      </c>
      <c r="F11" s="16">
        <f t="shared" si="4"/>
        <v>0</v>
      </c>
      <c r="G11" s="16">
        <f t="shared" si="4"/>
        <v>161990.70000000001</v>
      </c>
      <c r="H11" s="16">
        <f t="shared" si="4"/>
        <v>152884.90000000002</v>
      </c>
      <c r="I11" s="16">
        <f t="shared" si="4"/>
        <v>9105.7999999999993</v>
      </c>
      <c r="J11" s="16">
        <f t="shared" si="4"/>
        <v>0</v>
      </c>
      <c r="K11" s="16">
        <f t="shared" si="4"/>
        <v>114899.20000000001</v>
      </c>
      <c r="L11" s="16">
        <f t="shared" si="4"/>
        <v>105835.1</v>
      </c>
      <c r="M11" s="16">
        <f t="shared" si="4"/>
        <v>9064.0999999999985</v>
      </c>
      <c r="N11" s="16">
        <f t="shared" si="4"/>
        <v>0</v>
      </c>
      <c r="O11" s="17">
        <f t="shared" si="1"/>
        <v>9.0675565025165596</v>
      </c>
      <c r="P11" s="17">
        <f t="shared" si="1"/>
        <v>9.265237715605469</v>
      </c>
      <c r="Q11" s="17">
        <f t="shared" si="1"/>
        <v>6.6760364909934564</v>
      </c>
      <c r="R11" s="17"/>
      <c r="S11" s="17">
        <f t="shared" si="2"/>
        <v>6.4315728501324516</v>
      </c>
      <c r="T11" s="17">
        <f t="shared" si="2"/>
        <v>6.4138928053383708</v>
      </c>
      <c r="U11" s="17">
        <f t="shared" si="2"/>
        <v>6.6454635900210608</v>
      </c>
      <c r="V11" s="17"/>
    </row>
    <row r="12" spans="1:22" ht="90" x14ac:dyDescent="0.25">
      <c r="A12" s="2"/>
      <c r="B12" s="8" t="s">
        <v>16</v>
      </c>
      <c r="C12" s="18">
        <f>C13+C14+C15+C16</f>
        <v>1362459.9</v>
      </c>
      <c r="D12" s="18">
        <f t="shared" ref="D12:N12" si="5">D13+D14+D15+D16</f>
        <v>1231212.5</v>
      </c>
      <c r="E12" s="18">
        <f t="shared" si="5"/>
        <v>131247.4</v>
      </c>
      <c r="F12" s="18">
        <f t="shared" si="5"/>
        <v>0</v>
      </c>
      <c r="G12" s="18">
        <f t="shared" si="5"/>
        <v>161949</v>
      </c>
      <c r="H12" s="18">
        <f t="shared" si="5"/>
        <v>152884.90000000002</v>
      </c>
      <c r="I12" s="18">
        <f t="shared" si="5"/>
        <v>9064.0999999999985</v>
      </c>
      <c r="J12" s="18">
        <f t="shared" si="5"/>
        <v>0</v>
      </c>
      <c r="K12" s="18">
        <f t="shared" si="5"/>
        <v>114899.20000000001</v>
      </c>
      <c r="L12" s="18">
        <f t="shared" si="5"/>
        <v>105835.1</v>
      </c>
      <c r="M12" s="18">
        <f t="shared" si="5"/>
        <v>9064.0999999999985</v>
      </c>
      <c r="N12" s="18">
        <f t="shared" si="5"/>
        <v>0</v>
      </c>
      <c r="O12" s="19">
        <f t="shared" si="1"/>
        <v>11.886514971926882</v>
      </c>
      <c r="P12" s="19">
        <f t="shared" si="1"/>
        <v>12.417425911449081</v>
      </c>
      <c r="Q12" s="19">
        <f t="shared" si="1"/>
        <v>6.9061177592851353</v>
      </c>
      <c r="R12" s="19"/>
      <c r="S12" s="19">
        <f t="shared" si="2"/>
        <v>8.4332170069739316</v>
      </c>
      <c r="T12" s="19">
        <f t="shared" si="2"/>
        <v>8.5960059697249669</v>
      </c>
      <c r="U12" s="19">
        <f t="shared" si="2"/>
        <v>6.9061177592851353</v>
      </c>
      <c r="V12" s="19"/>
    </row>
    <row r="13" spans="1:22" ht="137.25" x14ac:dyDescent="0.25">
      <c r="A13" s="2"/>
      <c r="B13" s="11" t="s">
        <v>17</v>
      </c>
      <c r="C13" s="20">
        <f>SUM(D13:F13)</f>
        <v>722169.4</v>
      </c>
      <c r="D13" s="14">
        <v>675922</v>
      </c>
      <c r="E13" s="14">
        <v>46247.4</v>
      </c>
      <c r="F13" s="14"/>
      <c r="G13" s="14">
        <f>SUM(H13:J13)</f>
        <v>62126.400000000001</v>
      </c>
      <c r="H13" s="14">
        <v>58463.3</v>
      </c>
      <c r="I13" s="14">
        <v>3663.1</v>
      </c>
      <c r="J13" s="14"/>
      <c r="K13" s="14">
        <f>SUM(L13:N13)</f>
        <v>62126.400000000001</v>
      </c>
      <c r="L13" s="14">
        <v>58463.3</v>
      </c>
      <c r="M13" s="14">
        <v>3663.1</v>
      </c>
      <c r="N13" s="14"/>
      <c r="O13" s="14">
        <f t="shared" si="1"/>
        <v>8.6027461146927582</v>
      </c>
      <c r="P13" s="14">
        <f t="shared" si="1"/>
        <v>8.6494151692059145</v>
      </c>
      <c r="Q13" s="14">
        <f t="shared" si="1"/>
        <v>7.9206614858348789</v>
      </c>
      <c r="R13" s="14"/>
      <c r="S13" s="14">
        <f t="shared" si="2"/>
        <v>8.6027461146927582</v>
      </c>
      <c r="T13" s="14">
        <f t="shared" si="2"/>
        <v>8.6494151692059145</v>
      </c>
      <c r="U13" s="14">
        <f t="shared" si="2"/>
        <v>7.9206614858348789</v>
      </c>
      <c r="V13" s="14"/>
    </row>
    <row r="14" spans="1:22" ht="91.5" x14ac:dyDescent="0.25">
      <c r="A14" s="2"/>
      <c r="B14" s="11" t="s">
        <v>18</v>
      </c>
      <c r="C14" s="20">
        <f>SUM(D14:F14)</f>
        <v>555290.5</v>
      </c>
      <c r="D14" s="14">
        <v>555290.5</v>
      </c>
      <c r="E14" s="14">
        <v>0</v>
      </c>
      <c r="F14" s="14"/>
      <c r="G14" s="14">
        <f>SUM(H14:J14)</f>
        <v>94421.6</v>
      </c>
      <c r="H14" s="14">
        <v>94421.6</v>
      </c>
      <c r="I14" s="14">
        <v>0</v>
      </c>
      <c r="J14" s="14"/>
      <c r="K14" s="14">
        <f>SUM(L14:N14)</f>
        <v>47371.8</v>
      </c>
      <c r="L14" s="14">
        <v>47371.8</v>
      </c>
      <c r="M14" s="14">
        <v>0</v>
      </c>
      <c r="N14" s="14"/>
      <c r="O14" s="14">
        <f>G14/C14*100</f>
        <v>17.004000608690404</v>
      </c>
      <c r="P14" s="14">
        <f>H14/D14*100</f>
        <v>17.004000608690404</v>
      </c>
      <c r="Q14" s="14"/>
      <c r="R14" s="14"/>
      <c r="S14" s="14">
        <f>K14/C14*100</f>
        <v>8.5309941373029083</v>
      </c>
      <c r="T14" s="14">
        <f>L14/D14*100</f>
        <v>8.5309941373029083</v>
      </c>
      <c r="U14" s="14"/>
      <c r="V14" s="14"/>
    </row>
    <row r="15" spans="1:22" ht="45.75" x14ac:dyDescent="0.25">
      <c r="A15" s="2"/>
      <c r="B15" s="11" t="s">
        <v>19</v>
      </c>
      <c r="C15" s="20">
        <f>SUM(D15:F15)</f>
        <v>35000</v>
      </c>
      <c r="D15" s="14">
        <v>0</v>
      </c>
      <c r="E15" s="14">
        <v>35000</v>
      </c>
      <c r="F15" s="14"/>
      <c r="G15" s="14">
        <f>SUM(H15:J15)</f>
        <v>2741.3</v>
      </c>
      <c r="H15" s="14">
        <v>0</v>
      </c>
      <c r="I15" s="14">
        <v>2741.3</v>
      </c>
      <c r="J15" s="14"/>
      <c r="K15" s="14">
        <f>SUM(L15:N15)</f>
        <v>2741.3</v>
      </c>
      <c r="L15" s="14">
        <v>0</v>
      </c>
      <c r="M15" s="14">
        <v>2741.3</v>
      </c>
      <c r="N15" s="14"/>
      <c r="O15" s="14">
        <f t="shared" ref="O15:Q57" si="6">G15/C15*100</f>
        <v>7.8322857142857156</v>
      </c>
      <c r="P15" s="14"/>
      <c r="Q15" s="14">
        <f t="shared" ref="Q15:Q19" si="7">I15/E15*100</f>
        <v>7.8322857142857156</v>
      </c>
      <c r="R15" s="14"/>
      <c r="S15" s="14">
        <f t="shared" ref="S15:U57" si="8">K15/C15*100</f>
        <v>7.8322857142857156</v>
      </c>
      <c r="T15" s="14"/>
      <c r="U15" s="14">
        <f t="shared" ref="U15:U19" si="9">M15/E15*100</f>
        <v>7.8322857142857156</v>
      </c>
      <c r="V15" s="14"/>
    </row>
    <row r="16" spans="1:22" ht="45.75" x14ac:dyDescent="0.25">
      <c r="A16" s="2"/>
      <c r="B16" s="11" t="s">
        <v>20</v>
      </c>
      <c r="C16" s="20">
        <f>SUM(D16:F16)</f>
        <v>50000</v>
      </c>
      <c r="D16" s="14">
        <v>0</v>
      </c>
      <c r="E16" s="14">
        <v>50000</v>
      </c>
      <c r="F16" s="14"/>
      <c r="G16" s="14">
        <f>SUM(H16:J16)</f>
        <v>2659.7</v>
      </c>
      <c r="H16" s="14">
        <v>0</v>
      </c>
      <c r="I16" s="14">
        <v>2659.7</v>
      </c>
      <c r="J16" s="14"/>
      <c r="K16" s="14">
        <f>SUM(L16:N16)</f>
        <v>2659.7</v>
      </c>
      <c r="L16" s="14">
        <v>0</v>
      </c>
      <c r="M16" s="14">
        <v>2659.7</v>
      </c>
      <c r="N16" s="14"/>
      <c r="O16" s="14">
        <f t="shared" si="6"/>
        <v>5.3193999999999999</v>
      </c>
      <c r="P16" s="14"/>
      <c r="Q16" s="14">
        <f t="shared" si="7"/>
        <v>5.3193999999999999</v>
      </c>
      <c r="R16" s="14"/>
      <c r="S16" s="14">
        <f t="shared" si="8"/>
        <v>5.3193999999999999</v>
      </c>
      <c r="T16" s="14"/>
      <c r="U16" s="14">
        <f t="shared" si="9"/>
        <v>5.3193999999999999</v>
      </c>
      <c r="V16" s="14"/>
    </row>
    <row r="17" spans="1:22" ht="135" x14ac:dyDescent="0.25">
      <c r="A17" s="2"/>
      <c r="B17" s="21" t="s">
        <v>21</v>
      </c>
      <c r="C17" s="22">
        <f t="shared" ref="C17:N17" si="10">SUM(C18:C18)</f>
        <v>41006.5</v>
      </c>
      <c r="D17" s="22">
        <f t="shared" si="10"/>
        <v>40596.400000000001</v>
      </c>
      <c r="E17" s="22">
        <f t="shared" si="10"/>
        <v>410.1</v>
      </c>
      <c r="F17" s="22">
        <f t="shared" si="10"/>
        <v>0</v>
      </c>
      <c r="G17" s="22">
        <f t="shared" si="10"/>
        <v>0</v>
      </c>
      <c r="H17" s="22">
        <f t="shared" si="10"/>
        <v>0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19">
        <f t="shared" si="6"/>
        <v>0</v>
      </c>
      <c r="P17" s="19">
        <f t="shared" si="6"/>
        <v>0</v>
      </c>
      <c r="Q17" s="19">
        <f t="shared" si="7"/>
        <v>0</v>
      </c>
      <c r="R17" s="19"/>
      <c r="S17" s="19">
        <f t="shared" si="8"/>
        <v>0</v>
      </c>
      <c r="T17" s="19">
        <f t="shared" si="8"/>
        <v>0</v>
      </c>
      <c r="U17" s="19">
        <f t="shared" si="9"/>
        <v>0</v>
      </c>
      <c r="V17" s="19"/>
    </row>
    <row r="18" spans="1:22" ht="183" x14ac:dyDescent="0.25">
      <c r="A18" s="2"/>
      <c r="B18" s="11" t="s">
        <v>22</v>
      </c>
      <c r="C18" s="20">
        <f>SUM(D18:F18)</f>
        <v>41006.5</v>
      </c>
      <c r="D18" s="14">
        <v>40596.400000000001</v>
      </c>
      <c r="E18" s="14">
        <v>410.1</v>
      </c>
      <c r="F18" s="14">
        <v>0</v>
      </c>
      <c r="G18" s="14">
        <f>SUM(H18:J18)</f>
        <v>0</v>
      </c>
      <c r="H18" s="14">
        <v>0</v>
      </c>
      <c r="I18" s="14">
        <v>0</v>
      </c>
      <c r="J18" s="14">
        <v>0</v>
      </c>
      <c r="K18" s="14">
        <f>SUM(L18:N18)</f>
        <v>0</v>
      </c>
      <c r="L18" s="14">
        <v>0</v>
      </c>
      <c r="M18" s="14">
        <v>0</v>
      </c>
      <c r="N18" s="14">
        <v>0</v>
      </c>
      <c r="O18" s="14">
        <f t="shared" si="6"/>
        <v>0</v>
      </c>
      <c r="P18" s="14">
        <f t="shared" si="6"/>
        <v>0</v>
      </c>
      <c r="Q18" s="14">
        <f t="shared" si="7"/>
        <v>0</v>
      </c>
      <c r="R18" s="14"/>
      <c r="S18" s="14">
        <f t="shared" si="8"/>
        <v>0</v>
      </c>
      <c r="T18" s="14">
        <f t="shared" si="8"/>
        <v>0</v>
      </c>
      <c r="U18" s="14">
        <f t="shared" si="9"/>
        <v>0</v>
      </c>
      <c r="V18" s="14"/>
    </row>
    <row r="19" spans="1:22" x14ac:dyDescent="0.25">
      <c r="A19" s="2"/>
      <c r="B19" s="23" t="s">
        <v>23</v>
      </c>
      <c r="C19" s="24">
        <f>SUM(C20:C21)</f>
        <v>120521.2</v>
      </c>
      <c r="D19" s="24">
        <f t="shared" ref="D19:N19" si="11">SUM(D20:D21)</f>
        <v>119316</v>
      </c>
      <c r="E19" s="24">
        <f t="shared" si="11"/>
        <v>1205.2</v>
      </c>
      <c r="F19" s="24">
        <f t="shared" si="11"/>
        <v>0</v>
      </c>
      <c r="G19" s="24">
        <f t="shared" si="11"/>
        <v>0</v>
      </c>
      <c r="H19" s="24">
        <f t="shared" si="11"/>
        <v>0</v>
      </c>
      <c r="I19" s="24">
        <f t="shared" si="11"/>
        <v>0</v>
      </c>
      <c r="J19" s="24">
        <f t="shared" si="11"/>
        <v>0</v>
      </c>
      <c r="K19" s="24">
        <f t="shared" si="11"/>
        <v>0</v>
      </c>
      <c r="L19" s="24">
        <f t="shared" si="11"/>
        <v>0</v>
      </c>
      <c r="M19" s="24">
        <f t="shared" si="11"/>
        <v>0</v>
      </c>
      <c r="N19" s="24">
        <f t="shared" si="11"/>
        <v>0</v>
      </c>
      <c r="O19" s="19">
        <f t="shared" si="6"/>
        <v>0</v>
      </c>
      <c r="P19" s="19">
        <f t="shared" si="6"/>
        <v>0</v>
      </c>
      <c r="Q19" s="19">
        <f t="shared" si="7"/>
        <v>0</v>
      </c>
      <c r="R19" s="19"/>
      <c r="S19" s="19">
        <f t="shared" si="8"/>
        <v>0</v>
      </c>
      <c r="T19" s="19">
        <f t="shared" si="8"/>
        <v>0</v>
      </c>
      <c r="U19" s="19">
        <f t="shared" si="9"/>
        <v>0</v>
      </c>
      <c r="V19" s="19"/>
    </row>
    <row r="20" spans="1:22" ht="91.5" x14ac:dyDescent="0.25">
      <c r="A20" s="2"/>
      <c r="B20" s="11" t="s">
        <v>24</v>
      </c>
      <c r="C20" s="25">
        <f>SUM(D20:F20)</f>
        <v>9.8000000000000007</v>
      </c>
      <c r="D20" s="13">
        <v>9.8000000000000007</v>
      </c>
      <c r="E20" s="13">
        <v>0</v>
      </c>
      <c r="F20" s="14"/>
      <c r="G20" s="14">
        <f>SUM(H20:J20)</f>
        <v>0</v>
      </c>
      <c r="H20" s="14">
        <v>0</v>
      </c>
      <c r="I20" s="14">
        <v>0</v>
      </c>
      <c r="J20" s="14"/>
      <c r="K20" s="13">
        <f>SUM(L20:N20)</f>
        <v>0</v>
      </c>
      <c r="L20" s="13">
        <v>0</v>
      </c>
      <c r="M20" s="13">
        <v>0</v>
      </c>
      <c r="N20" s="13"/>
      <c r="O20" s="13">
        <f t="shared" si="6"/>
        <v>0</v>
      </c>
      <c r="P20" s="13">
        <f>H20/D20*100</f>
        <v>0</v>
      </c>
      <c r="Q20" s="13"/>
      <c r="R20" s="13"/>
      <c r="S20" s="13">
        <f t="shared" si="8"/>
        <v>0</v>
      </c>
      <c r="T20" s="13">
        <f>L20/D20*100</f>
        <v>0</v>
      </c>
      <c r="U20" s="13"/>
      <c r="V20" s="13"/>
    </row>
    <row r="21" spans="1:22" ht="91.5" x14ac:dyDescent="0.25">
      <c r="A21" s="2"/>
      <c r="B21" s="11" t="s">
        <v>25</v>
      </c>
      <c r="C21" s="20">
        <f>SUM(D21:F21)</f>
        <v>120511.4</v>
      </c>
      <c r="D21" s="14">
        <v>119306.2</v>
      </c>
      <c r="E21" s="14">
        <v>1205.2</v>
      </c>
      <c r="F21" s="14"/>
      <c r="G21" s="14">
        <f>SUM(H21:J21)</f>
        <v>0</v>
      </c>
      <c r="H21" s="14">
        <v>0</v>
      </c>
      <c r="I21" s="14">
        <v>0</v>
      </c>
      <c r="J21" s="14"/>
      <c r="K21" s="14">
        <f>SUM(L21:N21)</f>
        <v>0</v>
      </c>
      <c r="L21" s="14">
        <v>0</v>
      </c>
      <c r="M21" s="14">
        <v>0</v>
      </c>
      <c r="N21" s="14"/>
      <c r="O21" s="14">
        <f t="shared" si="6"/>
        <v>0</v>
      </c>
      <c r="P21" s="14">
        <f t="shared" si="6"/>
        <v>0</v>
      </c>
      <c r="Q21" s="14">
        <f t="shared" si="6"/>
        <v>0</v>
      </c>
      <c r="R21" s="14"/>
      <c r="S21" s="14">
        <f t="shared" si="8"/>
        <v>0</v>
      </c>
      <c r="T21" s="14">
        <f t="shared" si="8"/>
        <v>0</v>
      </c>
      <c r="U21" s="14">
        <f t="shared" si="8"/>
        <v>0</v>
      </c>
      <c r="V21" s="14"/>
    </row>
    <row r="22" spans="1:22" ht="90" x14ac:dyDescent="0.25">
      <c r="A22" s="2"/>
      <c r="B22" s="21" t="s">
        <v>26</v>
      </c>
      <c r="C22" s="22">
        <f t="shared" ref="C22:N22" si="12">SUM(C23:C24)</f>
        <v>500</v>
      </c>
      <c r="D22" s="22">
        <f t="shared" si="12"/>
        <v>0</v>
      </c>
      <c r="E22" s="22">
        <f t="shared" si="12"/>
        <v>500</v>
      </c>
      <c r="F22" s="18">
        <f t="shared" si="12"/>
        <v>0</v>
      </c>
      <c r="G22" s="18">
        <f t="shared" si="12"/>
        <v>41.7</v>
      </c>
      <c r="H22" s="18">
        <f t="shared" si="12"/>
        <v>0</v>
      </c>
      <c r="I22" s="18">
        <f t="shared" si="12"/>
        <v>41.7</v>
      </c>
      <c r="J22" s="18">
        <f t="shared" si="12"/>
        <v>0</v>
      </c>
      <c r="K22" s="22">
        <f t="shared" si="12"/>
        <v>0</v>
      </c>
      <c r="L22" s="22">
        <f t="shared" si="12"/>
        <v>0</v>
      </c>
      <c r="M22" s="22">
        <f t="shared" si="12"/>
        <v>0</v>
      </c>
      <c r="N22" s="22">
        <f t="shared" si="12"/>
        <v>0</v>
      </c>
      <c r="O22" s="19">
        <f t="shared" si="6"/>
        <v>8.34</v>
      </c>
      <c r="P22" s="19">
        <v>0</v>
      </c>
      <c r="Q22" s="19">
        <f t="shared" si="6"/>
        <v>8.34</v>
      </c>
      <c r="R22" s="14"/>
      <c r="S22" s="19">
        <f t="shared" si="8"/>
        <v>0</v>
      </c>
      <c r="T22" s="19">
        <v>0</v>
      </c>
      <c r="U22" s="19">
        <f t="shared" si="8"/>
        <v>0</v>
      </c>
      <c r="V22" s="19"/>
    </row>
    <row r="23" spans="1:22" ht="91.5" x14ac:dyDescent="0.25">
      <c r="A23" s="2"/>
      <c r="B23" s="11" t="s">
        <v>27</v>
      </c>
      <c r="C23" s="20">
        <f>SUM(D23:F23)</f>
        <v>150</v>
      </c>
      <c r="D23" s="14">
        <v>0</v>
      </c>
      <c r="E23" s="14">
        <v>150</v>
      </c>
      <c r="F23" s="14"/>
      <c r="G23" s="14">
        <f>SUM(H23:J23)</f>
        <v>12.5</v>
      </c>
      <c r="H23" s="14">
        <v>0</v>
      </c>
      <c r="I23" s="14">
        <v>12.5</v>
      </c>
      <c r="J23" s="14"/>
      <c r="K23" s="14">
        <f>SUM(L23:N23)</f>
        <v>0</v>
      </c>
      <c r="L23" s="14">
        <v>0</v>
      </c>
      <c r="M23" s="14">
        <v>0</v>
      </c>
      <c r="N23" s="14"/>
      <c r="O23" s="14">
        <f t="shared" si="6"/>
        <v>8.3333333333333321</v>
      </c>
      <c r="P23" s="14">
        <v>0</v>
      </c>
      <c r="Q23" s="14">
        <f t="shared" si="6"/>
        <v>8.3333333333333321</v>
      </c>
      <c r="R23" s="14"/>
      <c r="S23" s="13">
        <f t="shared" si="8"/>
        <v>0</v>
      </c>
      <c r="T23" s="13">
        <v>0</v>
      </c>
      <c r="U23" s="13">
        <f t="shared" si="8"/>
        <v>0</v>
      </c>
      <c r="V23" s="14"/>
    </row>
    <row r="24" spans="1:22" ht="45.75" x14ac:dyDescent="0.25">
      <c r="A24" s="2"/>
      <c r="B24" s="11" t="s">
        <v>28</v>
      </c>
      <c r="C24" s="20">
        <f>SUM(D24:F24)</f>
        <v>350</v>
      </c>
      <c r="D24" s="14">
        <v>0</v>
      </c>
      <c r="E24" s="14">
        <v>350</v>
      </c>
      <c r="F24" s="14"/>
      <c r="G24" s="14">
        <f>SUM(H24:J24)</f>
        <v>29.2</v>
      </c>
      <c r="H24" s="14">
        <v>0</v>
      </c>
      <c r="I24" s="14">
        <v>29.2</v>
      </c>
      <c r="J24" s="14"/>
      <c r="K24" s="14">
        <f>SUM(L24:N24)</f>
        <v>0</v>
      </c>
      <c r="L24" s="14">
        <v>0</v>
      </c>
      <c r="M24" s="14">
        <v>0</v>
      </c>
      <c r="N24" s="14"/>
      <c r="O24" s="14">
        <f t="shared" si="6"/>
        <v>8.3428571428571416</v>
      </c>
      <c r="P24" s="14">
        <v>0</v>
      </c>
      <c r="Q24" s="14">
        <f t="shared" si="6"/>
        <v>8.3428571428571416</v>
      </c>
      <c r="R24" s="14"/>
      <c r="S24" s="13">
        <f t="shared" si="8"/>
        <v>0</v>
      </c>
      <c r="T24" s="13">
        <v>0</v>
      </c>
      <c r="U24" s="13">
        <f t="shared" si="8"/>
        <v>0</v>
      </c>
      <c r="V24" s="14"/>
    </row>
    <row r="25" spans="1:22" x14ac:dyDescent="0.25">
      <c r="A25" s="2"/>
      <c r="B25" s="21" t="s">
        <v>29</v>
      </c>
      <c r="C25" s="22">
        <f>SUM(C26:C29)</f>
        <v>261999.2</v>
      </c>
      <c r="D25" s="22">
        <f>SUM(D26:D29)</f>
        <v>258966.6</v>
      </c>
      <c r="E25" s="22">
        <f t="shared" ref="E25:N25" si="13">SUM(E26:E29)</f>
        <v>3032.6000000000004</v>
      </c>
      <c r="F25" s="22">
        <f t="shared" si="13"/>
        <v>0</v>
      </c>
      <c r="G25" s="22">
        <f t="shared" si="13"/>
        <v>0</v>
      </c>
      <c r="H25" s="22">
        <f t="shared" si="13"/>
        <v>0</v>
      </c>
      <c r="I25" s="22">
        <f t="shared" si="13"/>
        <v>0</v>
      </c>
      <c r="J25" s="22">
        <f t="shared" si="13"/>
        <v>0</v>
      </c>
      <c r="K25" s="22">
        <f t="shared" si="13"/>
        <v>0</v>
      </c>
      <c r="L25" s="22">
        <f t="shared" si="13"/>
        <v>0</v>
      </c>
      <c r="M25" s="22">
        <f t="shared" si="13"/>
        <v>0</v>
      </c>
      <c r="N25" s="22">
        <f t="shared" si="13"/>
        <v>0</v>
      </c>
      <c r="O25" s="19">
        <f t="shared" si="6"/>
        <v>0</v>
      </c>
      <c r="P25" s="19">
        <f>H25/D25*100</f>
        <v>0</v>
      </c>
      <c r="Q25" s="19">
        <f t="shared" si="6"/>
        <v>0</v>
      </c>
      <c r="R25" s="19"/>
      <c r="S25" s="19">
        <f t="shared" si="8"/>
        <v>0</v>
      </c>
      <c r="T25" s="19">
        <f>L25/D25*100</f>
        <v>0</v>
      </c>
      <c r="U25" s="19">
        <f t="shared" si="8"/>
        <v>0</v>
      </c>
      <c r="V25" s="19"/>
    </row>
    <row r="26" spans="1:22" ht="137.25" x14ac:dyDescent="0.25">
      <c r="A26" s="2"/>
      <c r="B26" s="26" t="s">
        <v>30</v>
      </c>
      <c r="C26" s="20">
        <f>SUM(D26:F26)</f>
        <v>246310.39999999999</v>
      </c>
      <c r="D26" s="20">
        <v>243847.3</v>
      </c>
      <c r="E26" s="20">
        <v>2463.1</v>
      </c>
      <c r="F26" s="18"/>
      <c r="G26" s="27">
        <f>SUM(H26:J26)</f>
        <v>0</v>
      </c>
      <c r="H26" s="20">
        <v>0</v>
      </c>
      <c r="I26" s="20">
        <v>0</v>
      </c>
      <c r="J26" s="18"/>
      <c r="K26" s="27">
        <f>SUM(L26:N26)</f>
        <v>0</v>
      </c>
      <c r="L26" s="20">
        <v>0</v>
      </c>
      <c r="M26" s="20">
        <v>0</v>
      </c>
      <c r="N26" s="18"/>
      <c r="O26" s="14">
        <f t="shared" si="6"/>
        <v>0</v>
      </c>
      <c r="P26" s="13">
        <f>H26/D26*100</f>
        <v>0</v>
      </c>
      <c r="Q26" s="14">
        <f t="shared" si="6"/>
        <v>0</v>
      </c>
      <c r="R26" s="14"/>
      <c r="S26" s="14">
        <f t="shared" si="8"/>
        <v>0</v>
      </c>
      <c r="T26" s="13">
        <f>L26/D26*100</f>
        <v>0</v>
      </c>
      <c r="U26" s="14">
        <f t="shared" si="8"/>
        <v>0</v>
      </c>
      <c r="V26" s="14"/>
    </row>
    <row r="27" spans="1:22" ht="91.5" x14ac:dyDescent="0.25">
      <c r="A27" s="2"/>
      <c r="B27" s="28" t="s">
        <v>31</v>
      </c>
      <c r="C27" s="27">
        <f>SUM(D27:F27)</f>
        <v>2696.7</v>
      </c>
      <c r="D27" s="27">
        <v>2669.7</v>
      </c>
      <c r="E27" s="27">
        <v>27</v>
      </c>
      <c r="F27" s="27"/>
      <c r="G27" s="27">
        <f>SUM(H27:J27)</f>
        <v>0</v>
      </c>
      <c r="H27" s="27">
        <v>0</v>
      </c>
      <c r="I27" s="27">
        <v>0</v>
      </c>
      <c r="J27" s="27"/>
      <c r="K27" s="27">
        <f>SUM(L27:N27)</f>
        <v>0</v>
      </c>
      <c r="L27" s="27">
        <v>0</v>
      </c>
      <c r="M27" s="27">
        <v>0</v>
      </c>
      <c r="N27" s="27"/>
      <c r="O27" s="14">
        <f t="shared" si="6"/>
        <v>0</v>
      </c>
      <c r="P27" s="14">
        <f t="shared" si="6"/>
        <v>0</v>
      </c>
      <c r="Q27" s="14">
        <f t="shared" si="6"/>
        <v>0</v>
      </c>
      <c r="R27" s="14"/>
      <c r="S27" s="14">
        <f t="shared" si="8"/>
        <v>0</v>
      </c>
      <c r="T27" s="14">
        <f t="shared" si="8"/>
        <v>0</v>
      </c>
      <c r="U27" s="14">
        <f t="shared" si="8"/>
        <v>0</v>
      </c>
      <c r="V27" s="14"/>
    </row>
    <row r="28" spans="1:22" ht="137.25" x14ac:dyDescent="0.25">
      <c r="A28" s="2"/>
      <c r="B28" s="28" t="s">
        <v>32</v>
      </c>
      <c r="C28" s="12">
        <f>SUM(D28:F28)</f>
        <v>10314.6</v>
      </c>
      <c r="D28" s="12">
        <v>9798.9</v>
      </c>
      <c r="E28" s="12">
        <v>515.70000000000005</v>
      </c>
      <c r="F28" s="12"/>
      <c r="G28" s="12">
        <f>SUM(H28:J28)</f>
        <v>0</v>
      </c>
      <c r="H28" s="12">
        <v>0</v>
      </c>
      <c r="I28" s="12">
        <v>0</v>
      </c>
      <c r="J28" s="12"/>
      <c r="K28" s="27">
        <f>SUM(L28:N28)</f>
        <v>0</v>
      </c>
      <c r="L28" s="12">
        <v>0</v>
      </c>
      <c r="M28" s="12">
        <v>0</v>
      </c>
      <c r="N28" s="12"/>
      <c r="O28" s="13">
        <f t="shared" si="6"/>
        <v>0</v>
      </c>
      <c r="P28" s="13">
        <f t="shared" si="6"/>
        <v>0</v>
      </c>
      <c r="Q28" s="13">
        <f t="shared" si="6"/>
        <v>0</v>
      </c>
      <c r="R28" s="13"/>
      <c r="S28" s="13">
        <f t="shared" si="8"/>
        <v>0</v>
      </c>
      <c r="T28" s="13">
        <f t="shared" si="8"/>
        <v>0</v>
      </c>
      <c r="U28" s="13">
        <f t="shared" si="8"/>
        <v>0</v>
      </c>
      <c r="V28" s="13"/>
    </row>
    <row r="29" spans="1:22" ht="137.25" x14ac:dyDescent="0.25">
      <c r="A29" s="2"/>
      <c r="B29" s="28" t="s">
        <v>33</v>
      </c>
      <c r="C29" s="12">
        <f>SUM(D29:F29)</f>
        <v>2677.5</v>
      </c>
      <c r="D29" s="12">
        <v>2650.7</v>
      </c>
      <c r="E29" s="12">
        <v>26.8</v>
      </c>
      <c r="F29" s="12"/>
      <c r="G29" s="12">
        <f>SUM(H29:J29)</f>
        <v>0</v>
      </c>
      <c r="H29" s="12">
        <v>0</v>
      </c>
      <c r="I29" s="12">
        <v>0</v>
      </c>
      <c r="J29" s="12"/>
      <c r="K29" s="27">
        <f>SUM(L29:N29)</f>
        <v>0</v>
      </c>
      <c r="L29" s="12">
        <v>0</v>
      </c>
      <c r="M29" s="12">
        <v>0</v>
      </c>
      <c r="N29" s="12"/>
      <c r="O29" s="13">
        <f t="shared" si="6"/>
        <v>0</v>
      </c>
      <c r="P29" s="13">
        <f t="shared" si="6"/>
        <v>0</v>
      </c>
      <c r="Q29" s="13">
        <f t="shared" si="6"/>
        <v>0</v>
      </c>
      <c r="R29" s="13"/>
      <c r="S29" s="13">
        <f t="shared" si="8"/>
        <v>0</v>
      </c>
      <c r="T29" s="13">
        <f t="shared" si="8"/>
        <v>0</v>
      </c>
      <c r="U29" s="13">
        <f t="shared" si="8"/>
        <v>0</v>
      </c>
      <c r="V29" s="13"/>
    </row>
    <row r="30" spans="1:22" x14ac:dyDescent="0.25">
      <c r="A30" s="5">
        <v>3</v>
      </c>
      <c r="B30" s="29" t="s">
        <v>34</v>
      </c>
      <c r="C30" s="16">
        <f>C33+C31+C35+C37</f>
        <v>1774302.5</v>
      </c>
      <c r="D30" s="16">
        <f t="shared" ref="D30:N30" si="14">D33+D31+D35+D37</f>
        <v>1751471</v>
      </c>
      <c r="E30" s="16">
        <f t="shared" si="14"/>
        <v>19995</v>
      </c>
      <c r="F30" s="16">
        <f t="shared" si="14"/>
        <v>2836.5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6">
        <f t="shared" si="14"/>
        <v>0</v>
      </c>
      <c r="O30" s="17">
        <f t="shared" si="6"/>
        <v>0</v>
      </c>
      <c r="P30" s="17">
        <f t="shared" si="6"/>
        <v>0</v>
      </c>
      <c r="Q30" s="17">
        <f t="shared" si="6"/>
        <v>0</v>
      </c>
      <c r="R30" s="17">
        <f>J30/F30*100</f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17">
        <f>N30/F30*100</f>
        <v>0</v>
      </c>
    </row>
    <row r="31" spans="1:22" x14ac:dyDescent="0.25">
      <c r="A31" s="2"/>
      <c r="B31" s="8" t="s">
        <v>35</v>
      </c>
      <c r="C31" s="22">
        <f>SUM(C32:C32)</f>
        <v>1098368.8999999999</v>
      </c>
      <c r="D31" s="22">
        <f>SUM(D32:D32)</f>
        <v>1085205.7</v>
      </c>
      <c r="E31" s="22">
        <f>SUM(E32:E32)</f>
        <v>13163.2</v>
      </c>
      <c r="F31" s="22">
        <f t="shared" ref="F31:J31" si="15">SUM(F32:F32)</f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>SUM(K32:K32)</f>
        <v>0</v>
      </c>
      <c r="L31" s="22">
        <f>SUM(L32:L32)</f>
        <v>0</v>
      </c>
      <c r="M31" s="22">
        <f>SUM(M32:M32)</f>
        <v>0</v>
      </c>
      <c r="N31" s="22">
        <f>SUM(N32:N32)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/>
      <c r="S31" s="19">
        <f t="shared" si="8"/>
        <v>0</v>
      </c>
      <c r="T31" s="19">
        <f t="shared" si="8"/>
        <v>0</v>
      </c>
      <c r="U31" s="19">
        <f t="shared" si="8"/>
        <v>0</v>
      </c>
      <c r="V31" s="19"/>
    </row>
    <row r="32" spans="1:22" ht="91.5" x14ac:dyDescent="0.25">
      <c r="A32" s="2"/>
      <c r="B32" s="11" t="s">
        <v>36</v>
      </c>
      <c r="C32" s="20">
        <f>SUM(D32:F32)</f>
        <v>1098368.8999999999</v>
      </c>
      <c r="D32" s="20">
        <v>1085205.7</v>
      </c>
      <c r="E32" s="20">
        <v>13163.2</v>
      </c>
      <c r="F32" s="20"/>
      <c r="G32" s="20">
        <f>SUM(H32:J32)</f>
        <v>0</v>
      </c>
      <c r="H32" s="20">
        <v>0</v>
      </c>
      <c r="I32" s="20">
        <v>0</v>
      </c>
      <c r="J32" s="20"/>
      <c r="K32" s="20">
        <f>SUM(L32:N32)</f>
        <v>0</v>
      </c>
      <c r="L32" s="20">
        <v>0</v>
      </c>
      <c r="M32" s="20">
        <v>0</v>
      </c>
      <c r="N32" s="20"/>
      <c r="O32" s="14">
        <f t="shared" si="6"/>
        <v>0</v>
      </c>
      <c r="P32" s="14">
        <f t="shared" si="6"/>
        <v>0</v>
      </c>
      <c r="Q32" s="14">
        <f t="shared" si="6"/>
        <v>0</v>
      </c>
      <c r="R32" s="14"/>
      <c r="S32" s="14">
        <f t="shared" si="8"/>
        <v>0</v>
      </c>
      <c r="T32" s="14">
        <f t="shared" si="8"/>
        <v>0</v>
      </c>
      <c r="U32" s="14">
        <f t="shared" si="8"/>
        <v>0</v>
      </c>
      <c r="V32" s="14"/>
    </row>
    <row r="33" spans="1:22" ht="90" x14ac:dyDescent="0.25">
      <c r="A33" s="2"/>
      <c r="B33" s="21" t="s">
        <v>37</v>
      </c>
      <c r="C33" s="22">
        <f>C34</f>
        <v>127319.9</v>
      </c>
      <c r="D33" s="22">
        <f>D34</f>
        <v>123238.39999999999</v>
      </c>
      <c r="E33" s="22">
        <f>E34</f>
        <v>1245</v>
      </c>
      <c r="F33" s="18">
        <f>SUM(F34)</f>
        <v>2836.5</v>
      </c>
      <c r="G33" s="18">
        <f>G34</f>
        <v>0</v>
      </c>
      <c r="H33" s="18">
        <f>H34</f>
        <v>0</v>
      </c>
      <c r="I33" s="18">
        <f>I34</f>
        <v>0</v>
      </c>
      <c r="J33" s="18">
        <f>SUM(J34)</f>
        <v>0</v>
      </c>
      <c r="K33" s="18">
        <f>K34</f>
        <v>0</v>
      </c>
      <c r="L33" s="18">
        <f>L34</f>
        <v>0</v>
      </c>
      <c r="M33" s="18">
        <f>M34</f>
        <v>0</v>
      </c>
      <c r="N33" s="18">
        <f>N34</f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>J33/F33*100</f>
        <v>0</v>
      </c>
      <c r="S33" s="19">
        <f t="shared" si="8"/>
        <v>0</v>
      </c>
      <c r="T33" s="19">
        <f t="shared" si="8"/>
        <v>0</v>
      </c>
      <c r="U33" s="19">
        <f t="shared" si="8"/>
        <v>0</v>
      </c>
      <c r="V33" s="19">
        <f>N33/F33*100</f>
        <v>0</v>
      </c>
    </row>
    <row r="34" spans="1:22" ht="91.5" x14ac:dyDescent="0.25">
      <c r="A34" s="2"/>
      <c r="B34" s="11" t="s">
        <v>38</v>
      </c>
      <c r="C34" s="25">
        <f>SUM(D34:F34)</f>
        <v>127319.9</v>
      </c>
      <c r="D34" s="30">
        <v>123238.39999999999</v>
      </c>
      <c r="E34" s="30">
        <v>1245</v>
      </c>
      <c r="F34" s="15">
        <v>2836.5</v>
      </c>
      <c r="G34" s="15">
        <f>SUM(H34:J34)</f>
        <v>0</v>
      </c>
      <c r="H34" s="15">
        <v>0</v>
      </c>
      <c r="I34" s="15">
        <v>0</v>
      </c>
      <c r="J34" s="15">
        <v>0</v>
      </c>
      <c r="K34" s="15">
        <f>SUM(L34:N34)</f>
        <v>0</v>
      </c>
      <c r="L34" s="15">
        <v>0</v>
      </c>
      <c r="M34" s="15">
        <v>0</v>
      </c>
      <c r="N34" s="15">
        <v>0</v>
      </c>
      <c r="O34" s="13">
        <f t="shared" si="6"/>
        <v>0</v>
      </c>
      <c r="P34" s="13">
        <f t="shared" si="6"/>
        <v>0</v>
      </c>
      <c r="Q34" s="13">
        <f t="shared" si="6"/>
        <v>0</v>
      </c>
      <c r="R34" s="13">
        <f>J34/F34*100</f>
        <v>0</v>
      </c>
      <c r="S34" s="13">
        <f t="shared" si="8"/>
        <v>0</v>
      </c>
      <c r="T34" s="13">
        <f t="shared" si="8"/>
        <v>0</v>
      </c>
      <c r="U34" s="13">
        <f t="shared" si="8"/>
        <v>0</v>
      </c>
      <c r="V34" s="13">
        <f>N34/F34*100</f>
        <v>0</v>
      </c>
    </row>
    <row r="35" spans="1:22" ht="135" x14ac:dyDescent="0.25">
      <c r="A35" s="2"/>
      <c r="B35" s="21" t="s">
        <v>39</v>
      </c>
      <c r="C35" s="22">
        <f>SUM(C36:C36)</f>
        <v>101.6</v>
      </c>
      <c r="D35" s="22">
        <f>SUM(D36:D36)</f>
        <v>0</v>
      </c>
      <c r="E35" s="22">
        <f>SUM(E36:E36)</f>
        <v>101.6</v>
      </c>
      <c r="F35" s="22">
        <f t="shared" ref="F35:N35" si="16">SUM(F36:F36)</f>
        <v>0</v>
      </c>
      <c r="G35" s="22">
        <f t="shared" si="16"/>
        <v>0</v>
      </c>
      <c r="H35" s="22">
        <f t="shared" si="16"/>
        <v>0</v>
      </c>
      <c r="I35" s="22">
        <f t="shared" si="16"/>
        <v>0</v>
      </c>
      <c r="J35" s="22">
        <f t="shared" si="16"/>
        <v>0</v>
      </c>
      <c r="K35" s="22">
        <f t="shared" si="16"/>
        <v>0</v>
      </c>
      <c r="L35" s="22">
        <f t="shared" si="16"/>
        <v>0</v>
      </c>
      <c r="M35" s="22">
        <f t="shared" si="16"/>
        <v>0</v>
      </c>
      <c r="N35" s="22">
        <f t="shared" si="16"/>
        <v>0</v>
      </c>
      <c r="O35" s="19">
        <f t="shared" si="6"/>
        <v>0</v>
      </c>
      <c r="P35" s="13"/>
      <c r="Q35" s="19">
        <f t="shared" si="6"/>
        <v>0</v>
      </c>
      <c r="R35" s="13"/>
      <c r="S35" s="19">
        <f t="shared" si="8"/>
        <v>0</v>
      </c>
      <c r="T35" s="13"/>
      <c r="U35" s="19">
        <f t="shared" si="8"/>
        <v>0</v>
      </c>
      <c r="V35" s="19"/>
    </row>
    <row r="36" spans="1:22" ht="91.5" x14ac:dyDescent="0.25">
      <c r="A36" s="2"/>
      <c r="B36" s="31" t="s">
        <v>40</v>
      </c>
      <c r="C36" s="20">
        <f>SUM(D36:F36)</f>
        <v>101.6</v>
      </c>
      <c r="D36" s="14">
        <v>0</v>
      </c>
      <c r="E36" s="14">
        <v>101.6</v>
      </c>
      <c r="F36" s="14"/>
      <c r="G36" s="14">
        <f>SUM(H36:J36)</f>
        <v>0</v>
      </c>
      <c r="H36" s="14">
        <v>0</v>
      </c>
      <c r="I36" s="14">
        <v>0</v>
      </c>
      <c r="J36" s="14"/>
      <c r="K36" s="14">
        <f>SUM(L36:N36)</f>
        <v>0</v>
      </c>
      <c r="L36" s="14">
        <v>0</v>
      </c>
      <c r="M36" s="14">
        <v>0</v>
      </c>
      <c r="N36" s="14"/>
      <c r="O36" s="14">
        <f t="shared" si="6"/>
        <v>0</v>
      </c>
      <c r="P36" s="13"/>
      <c r="Q36" s="14">
        <f t="shared" si="6"/>
        <v>0</v>
      </c>
      <c r="R36" s="13"/>
      <c r="S36" s="14">
        <f t="shared" si="8"/>
        <v>0</v>
      </c>
      <c r="T36" s="13"/>
      <c r="U36" s="14">
        <f t="shared" si="8"/>
        <v>0</v>
      </c>
      <c r="V36" s="14"/>
    </row>
    <row r="37" spans="1:22" s="34" customFormat="1" x14ac:dyDescent="0.25">
      <c r="A37" s="32"/>
      <c r="B37" s="21" t="s">
        <v>41</v>
      </c>
      <c r="C37" s="18">
        <f t="shared" ref="C37" si="17">SUM(D37:F37)</f>
        <v>548512.1</v>
      </c>
      <c r="D37" s="33">
        <f>D38</f>
        <v>543026.9</v>
      </c>
      <c r="E37" s="33">
        <f t="shared" ref="E37:N37" si="18">E38</f>
        <v>5485.2</v>
      </c>
      <c r="F37" s="33">
        <f t="shared" si="18"/>
        <v>0</v>
      </c>
      <c r="G37" s="33">
        <f t="shared" si="18"/>
        <v>0</v>
      </c>
      <c r="H37" s="33">
        <f t="shared" si="18"/>
        <v>0</v>
      </c>
      <c r="I37" s="33">
        <f t="shared" si="18"/>
        <v>0</v>
      </c>
      <c r="J37" s="33">
        <f t="shared" si="18"/>
        <v>0</v>
      </c>
      <c r="K37" s="33">
        <f t="shared" si="18"/>
        <v>0</v>
      </c>
      <c r="L37" s="33">
        <f t="shared" si="18"/>
        <v>0</v>
      </c>
      <c r="M37" s="33">
        <f t="shared" si="18"/>
        <v>0</v>
      </c>
      <c r="N37" s="33">
        <f t="shared" si="18"/>
        <v>0</v>
      </c>
      <c r="O37" s="33">
        <f t="shared" si="6"/>
        <v>0</v>
      </c>
      <c r="P37" s="19">
        <f t="shared" si="6"/>
        <v>0</v>
      </c>
      <c r="Q37" s="33">
        <f t="shared" si="6"/>
        <v>0</v>
      </c>
      <c r="R37" s="19"/>
      <c r="S37" s="33">
        <f t="shared" si="8"/>
        <v>0</v>
      </c>
      <c r="T37" s="19">
        <f t="shared" si="8"/>
        <v>0</v>
      </c>
      <c r="U37" s="33">
        <f t="shared" si="8"/>
        <v>0</v>
      </c>
      <c r="V37" s="33"/>
    </row>
    <row r="38" spans="1:22" ht="91.5" x14ac:dyDescent="0.25">
      <c r="A38" s="2"/>
      <c r="B38" s="11" t="s">
        <v>42</v>
      </c>
      <c r="C38" s="20">
        <f>SUM(D38:F38)</f>
        <v>548512.1</v>
      </c>
      <c r="D38" s="27">
        <v>543026.9</v>
      </c>
      <c r="E38" s="27">
        <v>5485.2</v>
      </c>
      <c r="F38" s="14"/>
      <c r="G38" s="14">
        <f>SUM(H38:J38)</f>
        <v>0</v>
      </c>
      <c r="H38" s="14">
        <v>0</v>
      </c>
      <c r="I38" s="14">
        <v>0</v>
      </c>
      <c r="J38" s="14"/>
      <c r="K38" s="14">
        <f>SUM(L38:N38)</f>
        <v>0</v>
      </c>
      <c r="L38" s="14">
        <v>0</v>
      </c>
      <c r="M38" s="14">
        <v>0</v>
      </c>
      <c r="N38" s="14"/>
      <c r="O38" s="14">
        <f t="shared" si="6"/>
        <v>0</v>
      </c>
      <c r="P38" s="13">
        <f t="shared" si="6"/>
        <v>0</v>
      </c>
      <c r="Q38" s="14">
        <f t="shared" si="6"/>
        <v>0</v>
      </c>
      <c r="R38" s="13"/>
      <c r="S38" s="14">
        <f t="shared" si="8"/>
        <v>0</v>
      </c>
      <c r="T38" s="13">
        <f t="shared" si="8"/>
        <v>0</v>
      </c>
      <c r="U38" s="14">
        <f t="shared" si="8"/>
        <v>0</v>
      </c>
      <c r="V38" s="14"/>
    </row>
    <row r="39" spans="1:22" x14ac:dyDescent="0.25">
      <c r="A39" s="5">
        <v>4</v>
      </c>
      <c r="B39" s="35" t="s">
        <v>43</v>
      </c>
      <c r="C39" s="7">
        <f>C40+C43+C46+C48</f>
        <v>314397.05</v>
      </c>
      <c r="D39" s="7">
        <f t="shared" ref="D39:N39" si="19">D40+D43+D46+D48</f>
        <v>305026</v>
      </c>
      <c r="E39" s="7">
        <f t="shared" si="19"/>
        <v>9371.0499999999993</v>
      </c>
      <c r="F39" s="7">
        <f t="shared" si="19"/>
        <v>0</v>
      </c>
      <c r="G39" s="7">
        <f t="shared" si="19"/>
        <v>0</v>
      </c>
      <c r="H39" s="7">
        <f t="shared" si="19"/>
        <v>0</v>
      </c>
      <c r="I39" s="7">
        <f t="shared" si="19"/>
        <v>0</v>
      </c>
      <c r="J39" s="7">
        <f t="shared" si="19"/>
        <v>0</v>
      </c>
      <c r="K39" s="7">
        <f t="shared" si="19"/>
        <v>0</v>
      </c>
      <c r="L39" s="7">
        <f t="shared" si="19"/>
        <v>0</v>
      </c>
      <c r="M39" s="7">
        <f t="shared" si="19"/>
        <v>0</v>
      </c>
      <c r="N39" s="7">
        <f t="shared" si="19"/>
        <v>0</v>
      </c>
      <c r="O39" s="17">
        <f t="shared" si="6"/>
        <v>0</v>
      </c>
      <c r="P39" s="17">
        <f t="shared" si="6"/>
        <v>0</v>
      </c>
      <c r="Q39" s="17">
        <f>I39/E39*100</f>
        <v>0</v>
      </c>
      <c r="R39" s="17"/>
      <c r="S39" s="17">
        <f t="shared" si="8"/>
        <v>0</v>
      </c>
      <c r="T39" s="17">
        <f t="shared" si="8"/>
        <v>0</v>
      </c>
      <c r="U39" s="17">
        <f t="shared" si="8"/>
        <v>0</v>
      </c>
      <c r="V39" s="17"/>
    </row>
    <row r="40" spans="1:22" ht="90" x14ac:dyDescent="0.25">
      <c r="A40" s="2"/>
      <c r="B40" s="36" t="s">
        <v>44</v>
      </c>
      <c r="C40" s="24">
        <f>SUM(C41:C42)</f>
        <v>72266</v>
      </c>
      <c r="D40" s="24">
        <f t="shared" ref="D40:N40" si="20">SUM(D41:D42)</f>
        <v>66556.7</v>
      </c>
      <c r="E40" s="24">
        <f t="shared" si="20"/>
        <v>5709.3</v>
      </c>
      <c r="F40" s="24">
        <f t="shared" si="20"/>
        <v>0</v>
      </c>
      <c r="G40" s="24">
        <f t="shared" si="20"/>
        <v>0</v>
      </c>
      <c r="H40" s="24">
        <f t="shared" si="20"/>
        <v>0</v>
      </c>
      <c r="I40" s="24">
        <f t="shared" si="20"/>
        <v>0</v>
      </c>
      <c r="J40" s="24">
        <f t="shared" si="20"/>
        <v>0</v>
      </c>
      <c r="K40" s="24">
        <f t="shared" si="20"/>
        <v>0</v>
      </c>
      <c r="L40" s="24">
        <f t="shared" si="20"/>
        <v>0</v>
      </c>
      <c r="M40" s="24">
        <f t="shared" si="20"/>
        <v>0</v>
      </c>
      <c r="N40" s="24">
        <f t="shared" si="20"/>
        <v>0</v>
      </c>
      <c r="O40" s="19">
        <f t="shared" si="6"/>
        <v>0</v>
      </c>
      <c r="P40" s="19">
        <f t="shared" si="6"/>
        <v>0</v>
      </c>
      <c r="Q40" s="37">
        <f>I40/E40*100</f>
        <v>0</v>
      </c>
      <c r="R40" s="19"/>
      <c r="S40" s="19">
        <f>K40/C40*100</f>
        <v>0</v>
      </c>
      <c r="T40" s="19">
        <f t="shared" si="8"/>
        <v>0</v>
      </c>
      <c r="U40" s="37">
        <f>M40/E40*100</f>
        <v>0</v>
      </c>
      <c r="V40" s="19"/>
    </row>
    <row r="41" spans="1:22" s="39" customFormat="1" ht="183" x14ac:dyDescent="0.25">
      <c r="A41" s="2"/>
      <c r="B41" s="38" t="s">
        <v>45</v>
      </c>
      <c r="C41" s="12">
        <f>SUM(D41:F41)</f>
        <v>60266</v>
      </c>
      <c r="D41" s="12">
        <v>60266</v>
      </c>
      <c r="E41" s="12">
        <v>0</v>
      </c>
      <c r="F41" s="12"/>
      <c r="G41" s="13">
        <f>SUM(H41:J41)</f>
        <v>0</v>
      </c>
      <c r="H41" s="12">
        <v>0</v>
      </c>
      <c r="I41" s="12">
        <v>0</v>
      </c>
      <c r="J41" s="12"/>
      <c r="K41" s="13">
        <f>SUM(L41:N41)</f>
        <v>0</v>
      </c>
      <c r="L41" s="12">
        <v>0</v>
      </c>
      <c r="M41" s="12">
        <v>0</v>
      </c>
      <c r="N41" s="12"/>
      <c r="O41" s="13">
        <f t="shared" si="6"/>
        <v>0</v>
      </c>
      <c r="P41" s="13">
        <f t="shared" si="6"/>
        <v>0</v>
      </c>
      <c r="Q41" s="13"/>
      <c r="R41" s="13"/>
      <c r="S41" s="13">
        <f>K41/C41*100</f>
        <v>0</v>
      </c>
      <c r="T41" s="13">
        <f>L41/D41*100</f>
        <v>0</v>
      </c>
      <c r="U41" s="13"/>
      <c r="V41" s="13"/>
    </row>
    <row r="42" spans="1:22" s="39" customFormat="1" ht="91.5" x14ac:dyDescent="0.25">
      <c r="A42" s="2"/>
      <c r="B42" s="38" t="s">
        <v>46</v>
      </c>
      <c r="C42" s="12">
        <f>SUM(D42:F42)</f>
        <v>12000</v>
      </c>
      <c r="D42" s="12">
        <v>6290.7</v>
      </c>
      <c r="E42" s="12">
        <v>5709.3</v>
      </c>
      <c r="F42" s="12"/>
      <c r="G42" s="13">
        <f>SUM(H42:J42)</f>
        <v>0</v>
      </c>
      <c r="H42" s="12">
        <v>0</v>
      </c>
      <c r="I42" s="12">
        <v>0</v>
      </c>
      <c r="J42" s="12"/>
      <c r="K42" s="13">
        <f>SUM(L42:N42)</f>
        <v>0</v>
      </c>
      <c r="L42" s="12">
        <v>0</v>
      </c>
      <c r="M42" s="12">
        <v>0</v>
      </c>
      <c r="N42" s="12"/>
      <c r="O42" s="13">
        <f t="shared" si="6"/>
        <v>0</v>
      </c>
      <c r="P42" s="13">
        <f t="shared" si="6"/>
        <v>0</v>
      </c>
      <c r="Q42" s="13">
        <f t="shared" si="6"/>
        <v>0</v>
      </c>
      <c r="R42" s="13"/>
      <c r="S42" s="13">
        <f>K42/C42*100</f>
        <v>0</v>
      </c>
      <c r="T42" s="13">
        <f>L42/D42*100</f>
        <v>0</v>
      </c>
      <c r="U42" s="13">
        <f>M42/E42*100</f>
        <v>0</v>
      </c>
      <c r="V42" s="13"/>
    </row>
    <row r="43" spans="1:22" ht="90" x14ac:dyDescent="0.25">
      <c r="A43" s="2"/>
      <c r="B43" s="21" t="s">
        <v>47</v>
      </c>
      <c r="C43" s="22">
        <f>SUM(C44:C45)</f>
        <v>62165.9</v>
      </c>
      <c r="D43" s="22">
        <f t="shared" ref="D43:N43" si="21">SUM(D44:D45)</f>
        <v>61846.600000000006</v>
      </c>
      <c r="E43" s="22">
        <f t="shared" si="21"/>
        <v>319.3</v>
      </c>
      <c r="F43" s="22">
        <f t="shared" si="21"/>
        <v>0</v>
      </c>
      <c r="G43" s="22">
        <f t="shared" si="21"/>
        <v>0</v>
      </c>
      <c r="H43" s="22">
        <f t="shared" si="21"/>
        <v>0</v>
      </c>
      <c r="I43" s="22">
        <f t="shared" si="21"/>
        <v>0</v>
      </c>
      <c r="J43" s="22">
        <f t="shared" si="21"/>
        <v>0</v>
      </c>
      <c r="K43" s="22">
        <f t="shared" si="21"/>
        <v>0</v>
      </c>
      <c r="L43" s="22">
        <f t="shared" si="21"/>
        <v>0</v>
      </c>
      <c r="M43" s="22">
        <f t="shared" si="21"/>
        <v>0</v>
      </c>
      <c r="N43" s="22">
        <f t="shared" si="21"/>
        <v>0</v>
      </c>
      <c r="O43" s="37">
        <f>G43/C43*100</f>
        <v>0</v>
      </c>
      <c r="P43" s="37">
        <f t="shared" si="6"/>
        <v>0</v>
      </c>
      <c r="Q43" s="37">
        <f>I43/E43*100</f>
        <v>0</v>
      </c>
      <c r="R43" s="37"/>
      <c r="S43" s="37">
        <f t="shared" si="8"/>
        <v>0</v>
      </c>
      <c r="T43" s="37">
        <f t="shared" si="8"/>
        <v>0</v>
      </c>
      <c r="U43" s="37">
        <f>M43/E43*100</f>
        <v>0</v>
      </c>
      <c r="V43" s="13"/>
    </row>
    <row r="44" spans="1:22" ht="91.5" x14ac:dyDescent="0.25">
      <c r="A44" s="2"/>
      <c r="B44" s="11" t="s">
        <v>48</v>
      </c>
      <c r="C44" s="25">
        <f>SUM(D44:F44)</f>
        <v>30237.7</v>
      </c>
      <c r="D44" s="13">
        <v>30237.7</v>
      </c>
      <c r="E44" s="13">
        <v>0</v>
      </c>
      <c r="F44" s="13"/>
      <c r="G44" s="13">
        <f>SUM(H44:J44)</f>
        <v>0</v>
      </c>
      <c r="H44" s="13">
        <v>0</v>
      </c>
      <c r="I44" s="13">
        <v>0</v>
      </c>
      <c r="J44" s="13"/>
      <c r="K44" s="13">
        <f>SUM(L44:N44)</f>
        <v>0</v>
      </c>
      <c r="L44" s="13">
        <v>0</v>
      </c>
      <c r="M44" s="13">
        <v>0</v>
      </c>
      <c r="N44" s="13"/>
      <c r="O44" s="13">
        <f t="shared" si="6"/>
        <v>0</v>
      </c>
      <c r="P44" s="13">
        <f t="shared" si="6"/>
        <v>0</v>
      </c>
      <c r="Q44" s="13"/>
      <c r="R44" s="13"/>
      <c r="S44" s="13">
        <f t="shared" si="8"/>
        <v>0</v>
      </c>
      <c r="T44" s="13">
        <f t="shared" si="8"/>
        <v>0</v>
      </c>
      <c r="U44" s="13"/>
      <c r="V44" s="13"/>
    </row>
    <row r="45" spans="1:22" ht="137.25" x14ac:dyDescent="0.25">
      <c r="A45" s="2"/>
      <c r="B45" s="26" t="s">
        <v>49</v>
      </c>
      <c r="C45" s="25">
        <f>SUM(D45:F45)</f>
        <v>31928.2</v>
      </c>
      <c r="D45" s="40">
        <v>31608.9</v>
      </c>
      <c r="E45" s="40">
        <v>319.3</v>
      </c>
      <c r="F45" s="13"/>
      <c r="G45" s="13">
        <f>SUM(H45:J45)</f>
        <v>0</v>
      </c>
      <c r="H45" s="13">
        <v>0</v>
      </c>
      <c r="I45" s="13">
        <v>0</v>
      </c>
      <c r="J45" s="13"/>
      <c r="K45" s="13">
        <f>SUM(L45:N45)</f>
        <v>0</v>
      </c>
      <c r="L45" s="13">
        <v>0</v>
      </c>
      <c r="M45" s="13">
        <v>0</v>
      </c>
      <c r="N45" s="13"/>
      <c r="O45" s="13">
        <f t="shared" si="6"/>
        <v>0</v>
      </c>
      <c r="P45" s="13">
        <f t="shared" si="6"/>
        <v>0</v>
      </c>
      <c r="Q45" s="13">
        <f>I45/E45*100</f>
        <v>0</v>
      </c>
      <c r="R45" s="13"/>
      <c r="S45" s="13">
        <f t="shared" si="8"/>
        <v>0</v>
      </c>
      <c r="T45" s="13">
        <f t="shared" si="8"/>
        <v>0</v>
      </c>
      <c r="U45" s="13">
        <f>M45/E45*100</f>
        <v>0</v>
      </c>
      <c r="V45" s="13"/>
    </row>
    <row r="46" spans="1:22" ht="90" x14ac:dyDescent="0.25">
      <c r="A46" s="2"/>
      <c r="B46" s="21" t="s">
        <v>50</v>
      </c>
      <c r="C46" s="22">
        <f>C47</f>
        <v>103911.9</v>
      </c>
      <c r="D46" s="22">
        <f t="shared" ref="D46:N46" si="22">D47</f>
        <v>103911.9</v>
      </c>
      <c r="E46" s="22">
        <f t="shared" si="22"/>
        <v>0</v>
      </c>
      <c r="F46" s="22">
        <f t="shared" si="22"/>
        <v>0</v>
      </c>
      <c r="G46" s="22">
        <f t="shared" si="22"/>
        <v>0</v>
      </c>
      <c r="H46" s="22">
        <f t="shared" si="22"/>
        <v>0</v>
      </c>
      <c r="I46" s="22">
        <f t="shared" si="22"/>
        <v>0</v>
      </c>
      <c r="J46" s="22">
        <f t="shared" si="22"/>
        <v>0</v>
      </c>
      <c r="K46" s="22">
        <f t="shared" si="22"/>
        <v>0</v>
      </c>
      <c r="L46" s="22">
        <f t="shared" si="22"/>
        <v>0</v>
      </c>
      <c r="M46" s="22">
        <f t="shared" si="22"/>
        <v>0</v>
      </c>
      <c r="N46" s="22">
        <f t="shared" si="22"/>
        <v>0</v>
      </c>
      <c r="O46" s="19">
        <f t="shared" si="6"/>
        <v>0</v>
      </c>
      <c r="P46" s="19">
        <f t="shared" si="6"/>
        <v>0</v>
      </c>
      <c r="Q46" s="19"/>
      <c r="R46" s="19"/>
      <c r="S46" s="19">
        <f t="shared" si="8"/>
        <v>0</v>
      </c>
      <c r="T46" s="19">
        <f t="shared" si="8"/>
        <v>0</v>
      </c>
      <c r="U46" s="19"/>
      <c r="V46" s="19"/>
    </row>
    <row r="47" spans="1:22" ht="137.25" x14ac:dyDescent="0.25">
      <c r="A47" s="2"/>
      <c r="B47" s="11" t="s">
        <v>51</v>
      </c>
      <c r="C47" s="25">
        <f>SUM(D47:F47)</f>
        <v>103911.9</v>
      </c>
      <c r="D47" s="13">
        <v>103911.9</v>
      </c>
      <c r="E47" s="13">
        <v>0</v>
      </c>
      <c r="F47" s="13"/>
      <c r="G47" s="25">
        <f>SUM(H47:J47)</f>
        <v>0</v>
      </c>
      <c r="H47" s="13">
        <v>0</v>
      </c>
      <c r="I47" s="13">
        <v>0</v>
      </c>
      <c r="J47" s="13"/>
      <c r="K47" s="13">
        <f>SUM(L47:N47)</f>
        <v>0</v>
      </c>
      <c r="L47" s="13">
        <v>0</v>
      </c>
      <c r="M47" s="13">
        <v>0</v>
      </c>
      <c r="N47" s="13"/>
      <c r="O47" s="13">
        <f t="shared" si="6"/>
        <v>0</v>
      </c>
      <c r="P47" s="13">
        <f t="shared" si="6"/>
        <v>0</v>
      </c>
      <c r="Q47" s="13"/>
      <c r="R47" s="13"/>
      <c r="S47" s="13">
        <f t="shared" si="8"/>
        <v>0</v>
      </c>
      <c r="T47" s="13">
        <f t="shared" si="8"/>
        <v>0</v>
      </c>
      <c r="U47" s="13"/>
      <c r="V47" s="13"/>
    </row>
    <row r="48" spans="1:22" ht="180" x14ac:dyDescent="0.25">
      <c r="A48" s="2"/>
      <c r="B48" s="21" t="s">
        <v>52</v>
      </c>
      <c r="C48" s="22">
        <f>C49</f>
        <v>76053.25</v>
      </c>
      <c r="D48" s="22">
        <f>D49</f>
        <v>72710.8</v>
      </c>
      <c r="E48" s="22">
        <f>E49</f>
        <v>3342.45</v>
      </c>
      <c r="F48" s="22">
        <f t="shared" ref="F48:N48" si="23">F49</f>
        <v>0</v>
      </c>
      <c r="G48" s="22">
        <f t="shared" si="23"/>
        <v>0</v>
      </c>
      <c r="H48" s="22">
        <f t="shared" si="23"/>
        <v>0</v>
      </c>
      <c r="I48" s="22">
        <f t="shared" si="23"/>
        <v>0</v>
      </c>
      <c r="J48" s="22">
        <f t="shared" si="23"/>
        <v>0</v>
      </c>
      <c r="K48" s="22">
        <f t="shared" si="23"/>
        <v>0</v>
      </c>
      <c r="L48" s="22">
        <f t="shared" si="23"/>
        <v>0</v>
      </c>
      <c r="M48" s="22">
        <f t="shared" si="23"/>
        <v>0</v>
      </c>
      <c r="N48" s="22">
        <f t="shared" si="23"/>
        <v>0</v>
      </c>
      <c r="O48" s="19">
        <f t="shared" si="6"/>
        <v>0</v>
      </c>
      <c r="P48" s="19">
        <f t="shared" si="6"/>
        <v>0</v>
      </c>
      <c r="Q48" s="19">
        <f t="shared" si="6"/>
        <v>0</v>
      </c>
      <c r="R48" s="19"/>
      <c r="S48" s="19">
        <f t="shared" si="8"/>
        <v>0</v>
      </c>
      <c r="T48" s="19">
        <f t="shared" si="8"/>
        <v>0</v>
      </c>
      <c r="U48" s="19">
        <f t="shared" si="8"/>
        <v>0</v>
      </c>
      <c r="V48" s="19"/>
    </row>
    <row r="49" spans="1:22" ht="183" x14ac:dyDescent="0.25">
      <c r="A49" s="2"/>
      <c r="B49" s="11" t="s">
        <v>53</v>
      </c>
      <c r="C49" s="25">
        <f>SUM(D49:F49)</f>
        <v>76053.25</v>
      </c>
      <c r="D49" s="13">
        <v>72710.8</v>
      </c>
      <c r="E49" s="13">
        <v>3342.45</v>
      </c>
      <c r="F49" s="13"/>
      <c r="G49" s="13">
        <f>SUM(H49:J49)</f>
        <v>0</v>
      </c>
      <c r="H49" s="13">
        <v>0</v>
      </c>
      <c r="I49" s="13">
        <v>0</v>
      </c>
      <c r="J49" s="13"/>
      <c r="K49" s="13">
        <f>SUM(L49:N49)</f>
        <v>0</v>
      </c>
      <c r="L49" s="13">
        <v>0</v>
      </c>
      <c r="M49" s="14">
        <v>0</v>
      </c>
      <c r="N49" s="13"/>
      <c r="O49" s="13">
        <f t="shared" si="6"/>
        <v>0</v>
      </c>
      <c r="P49" s="13">
        <f t="shared" si="6"/>
        <v>0</v>
      </c>
      <c r="Q49" s="13">
        <f t="shared" si="6"/>
        <v>0</v>
      </c>
      <c r="R49" s="13"/>
      <c r="S49" s="13">
        <f t="shared" si="8"/>
        <v>0</v>
      </c>
      <c r="T49" s="13">
        <f t="shared" si="8"/>
        <v>0</v>
      </c>
      <c r="U49" s="13">
        <f t="shared" si="8"/>
        <v>0</v>
      </c>
      <c r="V49" s="13"/>
    </row>
    <row r="50" spans="1:22" x14ac:dyDescent="0.25">
      <c r="A50" s="5">
        <v>5</v>
      </c>
      <c r="B50" s="29" t="s">
        <v>54</v>
      </c>
      <c r="C50" s="16">
        <f>C51+C55</f>
        <v>379444.9</v>
      </c>
      <c r="D50" s="16">
        <f t="shared" ref="D50:N50" si="24">D51+D55</f>
        <v>361002.6</v>
      </c>
      <c r="E50" s="16">
        <f t="shared" si="24"/>
        <v>18442.3</v>
      </c>
      <c r="F50" s="16">
        <f t="shared" si="24"/>
        <v>0</v>
      </c>
      <c r="G50" s="16">
        <f t="shared" si="24"/>
        <v>0</v>
      </c>
      <c r="H50" s="16">
        <f t="shared" si="24"/>
        <v>0</v>
      </c>
      <c r="I50" s="16">
        <f t="shared" si="24"/>
        <v>0</v>
      </c>
      <c r="J50" s="16">
        <f t="shared" si="24"/>
        <v>0</v>
      </c>
      <c r="K50" s="16">
        <f t="shared" si="24"/>
        <v>0</v>
      </c>
      <c r="L50" s="16">
        <f t="shared" si="24"/>
        <v>0</v>
      </c>
      <c r="M50" s="16">
        <f t="shared" si="24"/>
        <v>0</v>
      </c>
      <c r="N50" s="16">
        <f t="shared" si="24"/>
        <v>0</v>
      </c>
      <c r="O50" s="17">
        <f t="shared" si="6"/>
        <v>0</v>
      </c>
      <c r="P50" s="17">
        <f t="shared" si="6"/>
        <v>0</v>
      </c>
      <c r="Q50" s="17">
        <f t="shared" si="6"/>
        <v>0</v>
      </c>
      <c r="R50" s="17"/>
      <c r="S50" s="17">
        <f t="shared" si="8"/>
        <v>0</v>
      </c>
      <c r="T50" s="17">
        <f t="shared" si="8"/>
        <v>0</v>
      </c>
      <c r="U50" s="17">
        <f t="shared" si="8"/>
        <v>0</v>
      </c>
      <c r="V50" s="17"/>
    </row>
    <row r="51" spans="1:22" x14ac:dyDescent="0.25">
      <c r="A51" s="2"/>
      <c r="B51" s="36" t="s">
        <v>55</v>
      </c>
      <c r="C51" s="24">
        <f>SUM(C52:C54)</f>
        <v>378844.9</v>
      </c>
      <c r="D51" s="24">
        <f t="shared" ref="D51:N51" si="25">SUM(D52:D54)</f>
        <v>360402.6</v>
      </c>
      <c r="E51" s="24">
        <f t="shared" si="25"/>
        <v>18442.3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19">
        <f t="shared" si="6"/>
        <v>0</v>
      </c>
      <c r="P51" s="19">
        <f t="shared" si="6"/>
        <v>0</v>
      </c>
      <c r="Q51" s="19">
        <f t="shared" si="6"/>
        <v>0</v>
      </c>
      <c r="R51" s="19"/>
      <c r="S51" s="19">
        <f t="shared" si="8"/>
        <v>0</v>
      </c>
      <c r="T51" s="19">
        <f t="shared" si="8"/>
        <v>0</v>
      </c>
      <c r="U51" s="19">
        <f t="shared" si="8"/>
        <v>0</v>
      </c>
      <c r="V51" s="19"/>
    </row>
    <row r="52" spans="1:22" ht="45.75" x14ac:dyDescent="0.25">
      <c r="A52" s="2"/>
      <c r="B52" s="38" t="s">
        <v>56</v>
      </c>
      <c r="C52" s="27">
        <f>SUM(D52:F52)</f>
        <v>88135.6</v>
      </c>
      <c r="D52" s="15">
        <v>83728.800000000003</v>
      </c>
      <c r="E52" s="14">
        <v>4406.8</v>
      </c>
      <c r="F52" s="14"/>
      <c r="G52" s="14">
        <f>SUM(H52:J52)</f>
        <v>0</v>
      </c>
      <c r="H52" s="15">
        <v>0</v>
      </c>
      <c r="I52" s="14">
        <v>0</v>
      </c>
      <c r="J52" s="14">
        <v>0</v>
      </c>
      <c r="K52" s="14">
        <f>SUM(L52:N52)</f>
        <v>0</v>
      </c>
      <c r="L52" s="15">
        <v>0</v>
      </c>
      <c r="M52" s="14">
        <v>0</v>
      </c>
      <c r="N52" s="14"/>
      <c r="O52" s="14">
        <f t="shared" si="6"/>
        <v>0</v>
      </c>
      <c r="P52" s="14">
        <f t="shared" si="6"/>
        <v>0</v>
      </c>
      <c r="Q52" s="14">
        <f t="shared" si="6"/>
        <v>0</v>
      </c>
      <c r="R52" s="14"/>
      <c r="S52" s="14">
        <f t="shared" si="8"/>
        <v>0</v>
      </c>
      <c r="T52" s="14">
        <f t="shared" si="8"/>
        <v>0</v>
      </c>
      <c r="U52" s="14">
        <f t="shared" si="8"/>
        <v>0</v>
      </c>
      <c r="V52" s="14"/>
    </row>
    <row r="53" spans="1:22" ht="45.75" x14ac:dyDescent="0.25">
      <c r="A53" s="2"/>
      <c r="B53" s="31" t="s">
        <v>57</v>
      </c>
      <c r="C53" s="12">
        <f>SUM(D53:F53)</f>
        <v>280709.3</v>
      </c>
      <c r="D53" s="30">
        <f>6355.9+260317.9</f>
        <v>266673.8</v>
      </c>
      <c r="E53" s="13">
        <f>334.5+13701</f>
        <v>14035.5</v>
      </c>
      <c r="F53" s="13"/>
      <c r="G53" s="13">
        <f>SUM(H53:J53)</f>
        <v>0</v>
      </c>
      <c r="H53" s="30">
        <v>0</v>
      </c>
      <c r="I53" s="13">
        <v>0</v>
      </c>
      <c r="J53" s="13"/>
      <c r="K53" s="13">
        <f>SUM(L53:N53)</f>
        <v>0</v>
      </c>
      <c r="L53" s="30">
        <v>0</v>
      </c>
      <c r="M53" s="13">
        <v>0</v>
      </c>
      <c r="N53" s="13"/>
      <c r="O53" s="13">
        <f t="shared" si="6"/>
        <v>0</v>
      </c>
      <c r="P53" s="13">
        <f t="shared" si="6"/>
        <v>0</v>
      </c>
      <c r="Q53" s="13">
        <f t="shared" si="6"/>
        <v>0</v>
      </c>
      <c r="R53" s="13"/>
      <c r="S53" s="13">
        <f t="shared" si="8"/>
        <v>0</v>
      </c>
      <c r="T53" s="13">
        <f t="shared" si="8"/>
        <v>0</v>
      </c>
      <c r="U53" s="13">
        <f t="shared" si="8"/>
        <v>0</v>
      </c>
      <c r="V53" s="13"/>
    </row>
    <row r="54" spans="1:22" ht="45.75" x14ac:dyDescent="0.25">
      <c r="A54" s="2"/>
      <c r="B54" s="31" t="s">
        <v>58</v>
      </c>
      <c r="C54" s="12">
        <f>SUM(D54:F54)</f>
        <v>10000</v>
      </c>
      <c r="D54" s="30">
        <v>10000</v>
      </c>
      <c r="E54" s="13">
        <v>0</v>
      </c>
      <c r="F54" s="13"/>
      <c r="G54" s="13">
        <f>SUM(H54:J54)</f>
        <v>0</v>
      </c>
      <c r="H54" s="30">
        <v>0</v>
      </c>
      <c r="I54" s="13">
        <v>0</v>
      </c>
      <c r="J54" s="13"/>
      <c r="K54" s="13">
        <f>SUM(L54:N54)</f>
        <v>0</v>
      </c>
      <c r="L54" s="30">
        <v>0</v>
      </c>
      <c r="M54" s="13">
        <v>0</v>
      </c>
      <c r="N54" s="13"/>
      <c r="O54" s="13">
        <f t="shared" si="6"/>
        <v>0</v>
      </c>
      <c r="P54" s="13">
        <f t="shared" si="6"/>
        <v>0</v>
      </c>
      <c r="Q54" s="13"/>
      <c r="R54" s="13"/>
      <c r="S54" s="13">
        <f t="shared" si="8"/>
        <v>0</v>
      </c>
      <c r="T54" s="13">
        <f t="shared" si="8"/>
        <v>0</v>
      </c>
      <c r="U54" s="13"/>
      <c r="V54" s="13"/>
    </row>
    <row r="55" spans="1:22" ht="45.75" x14ac:dyDescent="0.25">
      <c r="A55" s="2"/>
      <c r="B55" s="41" t="s">
        <v>59</v>
      </c>
      <c r="C55" s="24">
        <f>C56</f>
        <v>600</v>
      </c>
      <c r="D55" s="24">
        <f t="shared" ref="D55:N55" si="26">D56</f>
        <v>600</v>
      </c>
      <c r="E55" s="24">
        <f t="shared" si="26"/>
        <v>0</v>
      </c>
      <c r="F55" s="24">
        <f t="shared" si="26"/>
        <v>0</v>
      </c>
      <c r="G55" s="24">
        <f t="shared" si="26"/>
        <v>0</v>
      </c>
      <c r="H55" s="24">
        <f t="shared" si="26"/>
        <v>0</v>
      </c>
      <c r="I55" s="24">
        <f t="shared" si="26"/>
        <v>0</v>
      </c>
      <c r="J55" s="24">
        <f t="shared" si="26"/>
        <v>0</v>
      </c>
      <c r="K55" s="24">
        <f t="shared" si="26"/>
        <v>0</v>
      </c>
      <c r="L55" s="24">
        <f t="shared" si="26"/>
        <v>0</v>
      </c>
      <c r="M55" s="24">
        <f t="shared" si="26"/>
        <v>0</v>
      </c>
      <c r="N55" s="24">
        <f t="shared" si="26"/>
        <v>0</v>
      </c>
      <c r="O55" s="19">
        <f t="shared" si="6"/>
        <v>0</v>
      </c>
      <c r="P55" s="19">
        <f t="shared" si="6"/>
        <v>0</v>
      </c>
      <c r="Q55" s="19"/>
      <c r="R55" s="19"/>
      <c r="S55" s="19">
        <f t="shared" si="8"/>
        <v>0</v>
      </c>
      <c r="T55" s="19">
        <f t="shared" si="8"/>
        <v>0</v>
      </c>
      <c r="U55" s="19"/>
      <c r="V55" s="13"/>
    </row>
    <row r="56" spans="1:22" ht="45.75" x14ac:dyDescent="0.25">
      <c r="A56" s="2"/>
      <c r="B56" s="31" t="s">
        <v>57</v>
      </c>
      <c r="C56" s="12">
        <f t="shared" ref="C56" si="27">SUM(D56:F56)</f>
        <v>600</v>
      </c>
      <c r="D56" s="30">
        <v>600</v>
      </c>
      <c r="E56" s="13">
        <v>0</v>
      </c>
      <c r="F56" s="13"/>
      <c r="G56" s="13">
        <f t="shared" ref="G56" si="28">SUM(H56:J56)</f>
        <v>0</v>
      </c>
      <c r="H56" s="30">
        <v>0</v>
      </c>
      <c r="I56" s="13">
        <v>0</v>
      </c>
      <c r="J56" s="13"/>
      <c r="K56" s="13">
        <f t="shared" ref="K56" si="29">SUM(L56:N56)</f>
        <v>0</v>
      </c>
      <c r="L56" s="30">
        <v>0</v>
      </c>
      <c r="M56" s="13">
        <v>0</v>
      </c>
      <c r="N56" s="13"/>
      <c r="O56" s="13">
        <f t="shared" si="6"/>
        <v>0</v>
      </c>
      <c r="P56" s="13">
        <f t="shared" si="6"/>
        <v>0</v>
      </c>
      <c r="Q56" s="13"/>
      <c r="R56" s="13"/>
      <c r="S56" s="13">
        <f t="shared" si="8"/>
        <v>0</v>
      </c>
      <c r="T56" s="13">
        <f t="shared" si="8"/>
        <v>0</v>
      </c>
      <c r="U56" s="13"/>
      <c r="V56" s="13"/>
    </row>
    <row r="57" spans="1:22" ht="135" x14ac:dyDescent="0.25">
      <c r="A57" s="5">
        <v>6</v>
      </c>
      <c r="B57" s="6" t="s">
        <v>60</v>
      </c>
      <c r="C57" s="16">
        <f>C58+C60</f>
        <v>148076.9</v>
      </c>
      <c r="D57" s="16">
        <f t="shared" ref="D57:N57" si="30">D58+D60</f>
        <v>146595.9</v>
      </c>
      <c r="E57" s="16">
        <f t="shared" si="30"/>
        <v>1481</v>
      </c>
      <c r="F57" s="16">
        <f t="shared" si="30"/>
        <v>0</v>
      </c>
      <c r="G57" s="16">
        <f t="shared" si="30"/>
        <v>0</v>
      </c>
      <c r="H57" s="16">
        <f t="shared" si="30"/>
        <v>0</v>
      </c>
      <c r="I57" s="16">
        <f t="shared" si="30"/>
        <v>0</v>
      </c>
      <c r="J57" s="16">
        <f t="shared" si="30"/>
        <v>0</v>
      </c>
      <c r="K57" s="16">
        <f t="shared" si="30"/>
        <v>0</v>
      </c>
      <c r="L57" s="16">
        <f t="shared" si="30"/>
        <v>0</v>
      </c>
      <c r="M57" s="16">
        <f t="shared" si="30"/>
        <v>0</v>
      </c>
      <c r="N57" s="16">
        <f t="shared" si="30"/>
        <v>0</v>
      </c>
      <c r="O57" s="17">
        <f t="shared" si="6"/>
        <v>0</v>
      </c>
      <c r="P57" s="17">
        <f t="shared" si="6"/>
        <v>0</v>
      </c>
      <c r="Q57" s="17">
        <f t="shared" si="6"/>
        <v>0</v>
      </c>
      <c r="R57" s="17"/>
      <c r="S57" s="17">
        <f t="shared" si="8"/>
        <v>0</v>
      </c>
      <c r="T57" s="17">
        <f t="shared" si="8"/>
        <v>0</v>
      </c>
      <c r="U57" s="17">
        <f t="shared" si="8"/>
        <v>0</v>
      </c>
      <c r="V57" s="17"/>
    </row>
    <row r="58" spans="1:22" ht="90" x14ac:dyDescent="0.25">
      <c r="A58" s="2"/>
      <c r="B58" s="36" t="s">
        <v>61</v>
      </c>
      <c r="C58" s="24">
        <f>C59</f>
        <v>29372.9</v>
      </c>
      <c r="D58" s="24">
        <f t="shared" ref="D58:N58" si="31">D59</f>
        <v>29079</v>
      </c>
      <c r="E58" s="24">
        <f t="shared" si="31"/>
        <v>293.89999999999998</v>
      </c>
      <c r="F58" s="24">
        <f t="shared" si="31"/>
        <v>0</v>
      </c>
      <c r="G58" s="24">
        <f t="shared" si="31"/>
        <v>0</v>
      </c>
      <c r="H58" s="24">
        <f t="shared" si="31"/>
        <v>0</v>
      </c>
      <c r="I58" s="24">
        <f t="shared" si="31"/>
        <v>0</v>
      </c>
      <c r="J58" s="24">
        <f t="shared" si="31"/>
        <v>0</v>
      </c>
      <c r="K58" s="24">
        <f t="shared" si="31"/>
        <v>0</v>
      </c>
      <c r="L58" s="24">
        <f t="shared" si="31"/>
        <v>0</v>
      </c>
      <c r="M58" s="24">
        <f t="shared" si="31"/>
        <v>0</v>
      </c>
      <c r="N58" s="24">
        <f t="shared" si="31"/>
        <v>0</v>
      </c>
      <c r="O58" s="19">
        <f t="shared" ref="O58:Q83" si="32">G58/C58*100</f>
        <v>0</v>
      </c>
      <c r="P58" s="19">
        <f t="shared" si="32"/>
        <v>0</v>
      </c>
      <c r="Q58" s="19">
        <f t="shared" si="32"/>
        <v>0</v>
      </c>
      <c r="R58" s="19"/>
      <c r="S58" s="19">
        <f t="shared" ref="S58:U83" si="33">K58/C58*100</f>
        <v>0</v>
      </c>
      <c r="T58" s="19">
        <f t="shared" si="33"/>
        <v>0</v>
      </c>
      <c r="U58" s="19">
        <f t="shared" si="33"/>
        <v>0</v>
      </c>
      <c r="V58" s="19"/>
    </row>
    <row r="59" spans="1:22" ht="91.5" x14ac:dyDescent="0.25">
      <c r="A59" s="2"/>
      <c r="B59" s="38" t="s">
        <v>62</v>
      </c>
      <c r="C59" s="12">
        <f>SUM(D59:F59)</f>
        <v>29372.9</v>
      </c>
      <c r="D59" s="30">
        <v>29079</v>
      </c>
      <c r="E59" s="13">
        <v>293.89999999999998</v>
      </c>
      <c r="F59" s="13"/>
      <c r="G59" s="13">
        <f>SUM(H59:J59)</f>
        <v>0</v>
      </c>
      <c r="H59" s="30">
        <v>0</v>
      </c>
      <c r="I59" s="13">
        <v>0</v>
      </c>
      <c r="J59" s="13"/>
      <c r="K59" s="13">
        <f>SUM(L59:N59)</f>
        <v>0</v>
      </c>
      <c r="L59" s="30">
        <v>0</v>
      </c>
      <c r="M59" s="13">
        <v>0</v>
      </c>
      <c r="N59" s="13"/>
      <c r="O59" s="13">
        <f t="shared" si="32"/>
        <v>0</v>
      </c>
      <c r="P59" s="13">
        <f t="shared" si="32"/>
        <v>0</v>
      </c>
      <c r="Q59" s="13">
        <f t="shared" si="32"/>
        <v>0</v>
      </c>
      <c r="R59" s="13"/>
      <c r="S59" s="13">
        <f t="shared" si="33"/>
        <v>0</v>
      </c>
      <c r="T59" s="13">
        <f t="shared" si="33"/>
        <v>0</v>
      </c>
      <c r="U59" s="13">
        <f t="shared" si="33"/>
        <v>0</v>
      </c>
      <c r="V59" s="13"/>
    </row>
    <row r="60" spans="1:22" ht="90" x14ac:dyDescent="0.25">
      <c r="A60" s="2"/>
      <c r="B60" s="21" t="s">
        <v>63</v>
      </c>
      <c r="C60" s="22">
        <f>C61</f>
        <v>118704</v>
      </c>
      <c r="D60" s="22">
        <f t="shared" ref="D60:N60" si="34">D61</f>
        <v>117516.9</v>
      </c>
      <c r="E60" s="22">
        <f t="shared" si="34"/>
        <v>1187.0999999999999</v>
      </c>
      <c r="F60" s="22">
        <f t="shared" si="34"/>
        <v>0</v>
      </c>
      <c r="G60" s="22">
        <f t="shared" si="34"/>
        <v>0</v>
      </c>
      <c r="H60" s="22">
        <f t="shared" si="34"/>
        <v>0</v>
      </c>
      <c r="I60" s="22">
        <f t="shared" si="34"/>
        <v>0</v>
      </c>
      <c r="J60" s="22">
        <f t="shared" si="34"/>
        <v>0</v>
      </c>
      <c r="K60" s="22">
        <f t="shared" si="34"/>
        <v>0</v>
      </c>
      <c r="L60" s="22">
        <f t="shared" si="34"/>
        <v>0</v>
      </c>
      <c r="M60" s="22">
        <f t="shared" si="34"/>
        <v>0</v>
      </c>
      <c r="N60" s="22">
        <f t="shared" si="34"/>
        <v>0</v>
      </c>
      <c r="O60" s="19">
        <f t="shared" si="32"/>
        <v>0</v>
      </c>
      <c r="P60" s="19">
        <f t="shared" si="32"/>
        <v>0</v>
      </c>
      <c r="Q60" s="19">
        <f t="shared" si="32"/>
        <v>0</v>
      </c>
      <c r="R60" s="19"/>
      <c r="S60" s="19">
        <f t="shared" si="33"/>
        <v>0</v>
      </c>
      <c r="T60" s="19">
        <f t="shared" si="33"/>
        <v>0</v>
      </c>
      <c r="U60" s="19">
        <f t="shared" si="33"/>
        <v>0</v>
      </c>
      <c r="V60" s="19"/>
    </row>
    <row r="61" spans="1:22" ht="91.5" x14ac:dyDescent="0.25">
      <c r="A61" s="2"/>
      <c r="B61" s="11" t="s">
        <v>64</v>
      </c>
      <c r="C61" s="20">
        <f>SUM(D61:F61)</f>
        <v>118704</v>
      </c>
      <c r="D61" s="14">
        <v>117516.9</v>
      </c>
      <c r="E61" s="14">
        <v>1187.0999999999999</v>
      </c>
      <c r="F61" s="14"/>
      <c r="G61" s="14">
        <f>SUM(H61:J61)</f>
        <v>0</v>
      </c>
      <c r="H61" s="14">
        <v>0</v>
      </c>
      <c r="I61" s="14">
        <v>0</v>
      </c>
      <c r="J61" s="14"/>
      <c r="K61" s="14">
        <f>SUM(L61:N61)</f>
        <v>0</v>
      </c>
      <c r="L61" s="14">
        <v>0</v>
      </c>
      <c r="M61" s="14">
        <v>0</v>
      </c>
      <c r="N61" s="14"/>
      <c r="O61" s="14">
        <f t="shared" si="32"/>
        <v>0</v>
      </c>
      <c r="P61" s="14">
        <f t="shared" si="32"/>
        <v>0</v>
      </c>
      <c r="Q61" s="14">
        <f t="shared" si="32"/>
        <v>0</v>
      </c>
      <c r="R61" s="14"/>
      <c r="S61" s="14">
        <f t="shared" si="33"/>
        <v>0</v>
      </c>
      <c r="T61" s="14">
        <f t="shared" si="33"/>
        <v>0</v>
      </c>
      <c r="U61" s="14">
        <f t="shared" si="33"/>
        <v>0</v>
      </c>
      <c r="V61" s="14"/>
    </row>
    <row r="62" spans="1:22" ht="91.5" customHeight="1" x14ac:dyDescent="0.25">
      <c r="A62" s="5">
        <v>7</v>
      </c>
      <c r="B62" s="29" t="s">
        <v>65</v>
      </c>
      <c r="C62" s="7">
        <f>C63</f>
        <v>66505.3</v>
      </c>
      <c r="D62" s="7">
        <f t="shared" ref="D62:N63" si="35">D63</f>
        <v>63180</v>
      </c>
      <c r="E62" s="7">
        <f t="shared" si="35"/>
        <v>3325.3</v>
      </c>
      <c r="F62" s="7">
        <f t="shared" si="35"/>
        <v>0</v>
      </c>
      <c r="G62" s="7">
        <f t="shared" si="35"/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7">
        <f t="shared" si="35"/>
        <v>0</v>
      </c>
      <c r="L62" s="7">
        <f t="shared" si="35"/>
        <v>0</v>
      </c>
      <c r="M62" s="7">
        <f t="shared" si="35"/>
        <v>0</v>
      </c>
      <c r="N62" s="7">
        <f t="shared" si="35"/>
        <v>0</v>
      </c>
      <c r="O62" s="17">
        <f t="shared" si="32"/>
        <v>0</v>
      </c>
      <c r="P62" s="17">
        <f t="shared" si="32"/>
        <v>0</v>
      </c>
      <c r="Q62" s="17">
        <f t="shared" si="32"/>
        <v>0</v>
      </c>
      <c r="R62" s="17"/>
      <c r="S62" s="17">
        <f t="shared" si="33"/>
        <v>0</v>
      </c>
      <c r="T62" s="17">
        <f t="shared" si="33"/>
        <v>0</v>
      </c>
      <c r="U62" s="17">
        <f t="shared" si="33"/>
        <v>0</v>
      </c>
      <c r="V62" s="42"/>
    </row>
    <row r="63" spans="1:22" ht="91.5" customHeight="1" x14ac:dyDescent="0.25">
      <c r="A63" s="2"/>
      <c r="B63" s="43" t="s">
        <v>66</v>
      </c>
      <c r="C63" s="24">
        <f>C64</f>
        <v>66505.3</v>
      </c>
      <c r="D63" s="24">
        <f t="shared" si="35"/>
        <v>63180</v>
      </c>
      <c r="E63" s="24">
        <f t="shared" si="35"/>
        <v>3325.3</v>
      </c>
      <c r="F63" s="24">
        <f t="shared" si="35"/>
        <v>0</v>
      </c>
      <c r="G63" s="24">
        <f t="shared" si="35"/>
        <v>0</v>
      </c>
      <c r="H63" s="24">
        <f t="shared" si="35"/>
        <v>0</v>
      </c>
      <c r="I63" s="24">
        <f t="shared" si="35"/>
        <v>0</v>
      </c>
      <c r="J63" s="24">
        <f t="shared" si="35"/>
        <v>0</v>
      </c>
      <c r="K63" s="24">
        <f t="shared" si="35"/>
        <v>0</v>
      </c>
      <c r="L63" s="24">
        <f t="shared" si="35"/>
        <v>0</v>
      </c>
      <c r="M63" s="24">
        <f t="shared" si="35"/>
        <v>0</v>
      </c>
      <c r="N63" s="24">
        <f t="shared" si="35"/>
        <v>0</v>
      </c>
      <c r="O63" s="19">
        <f t="shared" si="32"/>
        <v>0</v>
      </c>
      <c r="P63" s="19">
        <f t="shared" si="32"/>
        <v>0</v>
      </c>
      <c r="Q63" s="19">
        <f t="shared" si="32"/>
        <v>0</v>
      </c>
      <c r="R63" s="19"/>
      <c r="S63" s="19">
        <f t="shared" si="33"/>
        <v>0</v>
      </c>
      <c r="T63" s="19">
        <f t="shared" si="33"/>
        <v>0</v>
      </c>
      <c r="U63" s="19">
        <f t="shared" si="33"/>
        <v>0</v>
      </c>
      <c r="V63" s="13"/>
    </row>
    <row r="64" spans="1:22" ht="91.5" customHeight="1" x14ac:dyDescent="0.25">
      <c r="A64" s="2"/>
      <c r="B64" s="44" t="s">
        <v>67</v>
      </c>
      <c r="C64" s="12">
        <f t="shared" ref="C64" si="36">SUM(D64:F64)</f>
        <v>66505.3</v>
      </c>
      <c r="D64" s="12">
        <v>63180</v>
      </c>
      <c r="E64" s="12">
        <v>3325.3</v>
      </c>
      <c r="F64" s="12"/>
      <c r="G64" s="12">
        <f t="shared" ref="G64" si="37">SUM(H64:J64)</f>
        <v>0</v>
      </c>
      <c r="H64" s="12">
        <v>0</v>
      </c>
      <c r="I64" s="12">
        <v>0</v>
      </c>
      <c r="J64" s="12"/>
      <c r="K64" s="12">
        <f t="shared" ref="K64" si="38">SUM(L64:N64)</f>
        <v>0</v>
      </c>
      <c r="L64" s="12">
        <v>0</v>
      </c>
      <c r="M64" s="12">
        <v>0</v>
      </c>
      <c r="N64" s="12"/>
      <c r="O64" s="13">
        <f t="shared" si="32"/>
        <v>0</v>
      </c>
      <c r="P64" s="13">
        <f t="shared" si="32"/>
        <v>0</v>
      </c>
      <c r="Q64" s="13">
        <f t="shared" si="32"/>
        <v>0</v>
      </c>
      <c r="R64" s="13"/>
      <c r="S64" s="13">
        <f t="shared" si="33"/>
        <v>0</v>
      </c>
      <c r="T64" s="13">
        <f t="shared" si="33"/>
        <v>0</v>
      </c>
      <c r="U64" s="13">
        <f t="shared" si="33"/>
        <v>0</v>
      </c>
      <c r="V64" s="13"/>
    </row>
    <row r="65" spans="1:22" ht="45" customHeight="1" x14ac:dyDescent="0.25">
      <c r="A65" s="5">
        <v>8</v>
      </c>
      <c r="B65" s="29" t="s">
        <v>68</v>
      </c>
      <c r="C65" s="7">
        <f>C66+C72+C75+C77+C79</f>
        <v>598932.9</v>
      </c>
      <c r="D65" s="7">
        <f t="shared" ref="D65:N65" si="39">D66+D72+D75+D77+D79</f>
        <v>581223.29999999993</v>
      </c>
      <c r="E65" s="7">
        <f t="shared" si="39"/>
        <v>17709.599999999999</v>
      </c>
      <c r="F65" s="7">
        <f t="shared" si="39"/>
        <v>0</v>
      </c>
      <c r="G65" s="7">
        <f t="shared" si="39"/>
        <v>0</v>
      </c>
      <c r="H65" s="7">
        <f t="shared" si="39"/>
        <v>0</v>
      </c>
      <c r="I65" s="7">
        <f t="shared" si="39"/>
        <v>0</v>
      </c>
      <c r="J65" s="7">
        <f t="shared" si="39"/>
        <v>0</v>
      </c>
      <c r="K65" s="7">
        <f t="shared" si="39"/>
        <v>0</v>
      </c>
      <c r="L65" s="7">
        <f t="shared" si="39"/>
        <v>0</v>
      </c>
      <c r="M65" s="7">
        <f t="shared" si="39"/>
        <v>0</v>
      </c>
      <c r="N65" s="7">
        <f t="shared" si="39"/>
        <v>0</v>
      </c>
      <c r="O65" s="17">
        <f t="shared" si="32"/>
        <v>0</v>
      </c>
      <c r="P65" s="17">
        <f t="shared" si="32"/>
        <v>0</v>
      </c>
      <c r="Q65" s="17">
        <f t="shared" si="32"/>
        <v>0</v>
      </c>
      <c r="R65" s="17"/>
      <c r="S65" s="17">
        <f t="shared" si="33"/>
        <v>0</v>
      </c>
      <c r="T65" s="17">
        <f t="shared" si="33"/>
        <v>0</v>
      </c>
      <c r="U65" s="17">
        <f t="shared" si="33"/>
        <v>0</v>
      </c>
      <c r="V65" s="17"/>
    </row>
    <row r="66" spans="1:22" ht="45" customHeight="1" x14ac:dyDescent="0.25">
      <c r="A66" s="2"/>
      <c r="B66" s="43" t="s">
        <v>69</v>
      </c>
      <c r="C66" s="9">
        <f>SUM(C67:C71)</f>
        <v>457876.5</v>
      </c>
      <c r="D66" s="9">
        <f t="shared" ref="D66:N66" si="40">SUM(D67:D71)</f>
        <v>441674.6</v>
      </c>
      <c r="E66" s="9">
        <f t="shared" si="40"/>
        <v>16201.899999999998</v>
      </c>
      <c r="F66" s="9">
        <f t="shared" si="40"/>
        <v>0</v>
      </c>
      <c r="G66" s="9">
        <f t="shared" si="40"/>
        <v>0</v>
      </c>
      <c r="H66" s="9">
        <f t="shared" si="40"/>
        <v>0</v>
      </c>
      <c r="I66" s="9">
        <f t="shared" si="40"/>
        <v>0</v>
      </c>
      <c r="J66" s="9">
        <f t="shared" si="40"/>
        <v>0</v>
      </c>
      <c r="K66" s="9">
        <f t="shared" si="40"/>
        <v>0</v>
      </c>
      <c r="L66" s="9">
        <f t="shared" si="40"/>
        <v>0</v>
      </c>
      <c r="M66" s="9">
        <f t="shared" si="40"/>
        <v>0</v>
      </c>
      <c r="N66" s="9">
        <f t="shared" si="40"/>
        <v>0</v>
      </c>
      <c r="O66" s="19">
        <f t="shared" si="32"/>
        <v>0</v>
      </c>
      <c r="P66" s="19">
        <f t="shared" si="32"/>
        <v>0</v>
      </c>
      <c r="Q66" s="19">
        <f t="shared" si="32"/>
        <v>0</v>
      </c>
      <c r="R66" s="19"/>
      <c r="S66" s="19">
        <f t="shared" si="33"/>
        <v>0</v>
      </c>
      <c r="T66" s="19">
        <f t="shared" si="33"/>
        <v>0</v>
      </c>
      <c r="U66" s="19">
        <f t="shared" si="33"/>
        <v>0</v>
      </c>
      <c r="V66" s="19"/>
    </row>
    <row r="67" spans="1:22" ht="137.25" customHeight="1" x14ac:dyDescent="0.25">
      <c r="A67" s="2"/>
      <c r="B67" s="28" t="s">
        <v>70</v>
      </c>
      <c r="C67" s="12">
        <f>SUM(D67:F67)</f>
        <v>40787.1</v>
      </c>
      <c r="D67" s="12">
        <v>40379.199999999997</v>
      </c>
      <c r="E67" s="12">
        <v>407.9</v>
      </c>
      <c r="F67" s="12"/>
      <c r="G67" s="12">
        <f t="shared" ref="G67:G71" si="41">SUM(H67:J67)</f>
        <v>0</v>
      </c>
      <c r="H67" s="12">
        <v>0</v>
      </c>
      <c r="I67" s="12">
        <v>0</v>
      </c>
      <c r="J67" s="12"/>
      <c r="K67" s="12">
        <f t="shared" ref="K67:K71" si="42">SUM(L67:N67)</f>
        <v>0</v>
      </c>
      <c r="L67" s="12">
        <v>0</v>
      </c>
      <c r="M67" s="12">
        <v>0</v>
      </c>
      <c r="N67" s="12"/>
      <c r="O67" s="13">
        <f t="shared" si="32"/>
        <v>0</v>
      </c>
      <c r="P67" s="13">
        <f t="shared" si="32"/>
        <v>0</v>
      </c>
      <c r="Q67" s="13">
        <f t="shared" si="32"/>
        <v>0</v>
      </c>
      <c r="R67" s="13"/>
      <c r="S67" s="13">
        <f t="shared" si="33"/>
        <v>0</v>
      </c>
      <c r="T67" s="13">
        <f t="shared" si="33"/>
        <v>0</v>
      </c>
      <c r="U67" s="13">
        <f t="shared" si="33"/>
        <v>0</v>
      </c>
      <c r="V67" s="13"/>
    </row>
    <row r="68" spans="1:22" ht="95.25" customHeight="1" x14ac:dyDescent="0.25">
      <c r="A68" s="2"/>
      <c r="B68" s="28" t="s">
        <v>71</v>
      </c>
      <c r="C68" s="12">
        <f t="shared" ref="C68:C71" si="43">SUM(D68:F68)</f>
        <v>21361.8</v>
      </c>
      <c r="D68" s="12">
        <v>21148.2</v>
      </c>
      <c r="E68" s="12">
        <v>213.6</v>
      </c>
      <c r="F68" s="12"/>
      <c r="G68" s="12">
        <f t="shared" si="41"/>
        <v>0</v>
      </c>
      <c r="H68" s="12">
        <v>0</v>
      </c>
      <c r="I68" s="12">
        <v>0</v>
      </c>
      <c r="J68" s="12"/>
      <c r="K68" s="12">
        <f t="shared" si="42"/>
        <v>0</v>
      </c>
      <c r="L68" s="12">
        <v>0</v>
      </c>
      <c r="M68" s="12">
        <v>0</v>
      </c>
      <c r="N68" s="12"/>
      <c r="O68" s="13">
        <f t="shared" si="32"/>
        <v>0</v>
      </c>
      <c r="P68" s="13">
        <f t="shared" si="32"/>
        <v>0</v>
      </c>
      <c r="Q68" s="13">
        <f t="shared" si="32"/>
        <v>0</v>
      </c>
      <c r="R68" s="13"/>
      <c r="S68" s="13">
        <f t="shared" si="33"/>
        <v>0</v>
      </c>
      <c r="T68" s="13">
        <f t="shared" si="33"/>
        <v>0</v>
      </c>
      <c r="U68" s="13">
        <f t="shared" si="33"/>
        <v>0</v>
      </c>
      <c r="V68" s="13"/>
    </row>
    <row r="69" spans="1:22" ht="191.25" customHeight="1" x14ac:dyDescent="0.25">
      <c r="A69" s="2"/>
      <c r="B69" s="28" t="s">
        <v>72</v>
      </c>
      <c r="C69" s="12">
        <f t="shared" si="43"/>
        <v>11025.099999999999</v>
      </c>
      <c r="D69" s="12">
        <v>10914.8</v>
      </c>
      <c r="E69" s="12">
        <v>110.3</v>
      </c>
      <c r="F69" s="12"/>
      <c r="G69" s="12">
        <f t="shared" si="41"/>
        <v>0</v>
      </c>
      <c r="H69" s="12">
        <v>0</v>
      </c>
      <c r="I69" s="12">
        <v>0</v>
      </c>
      <c r="J69" s="12"/>
      <c r="K69" s="12">
        <f t="shared" si="42"/>
        <v>0</v>
      </c>
      <c r="L69" s="12">
        <v>0</v>
      </c>
      <c r="M69" s="12">
        <v>0</v>
      </c>
      <c r="N69" s="12"/>
      <c r="O69" s="13">
        <f t="shared" si="32"/>
        <v>0</v>
      </c>
      <c r="P69" s="13">
        <f t="shared" si="32"/>
        <v>0</v>
      </c>
      <c r="Q69" s="13">
        <f t="shared" si="32"/>
        <v>0</v>
      </c>
      <c r="R69" s="13"/>
      <c r="S69" s="13">
        <f t="shared" si="33"/>
        <v>0</v>
      </c>
      <c r="T69" s="13">
        <f t="shared" si="33"/>
        <v>0</v>
      </c>
      <c r="U69" s="13">
        <f t="shared" si="33"/>
        <v>0</v>
      </c>
      <c r="V69" s="13"/>
    </row>
    <row r="70" spans="1:22" ht="91.5" x14ac:dyDescent="0.25">
      <c r="A70" s="2"/>
      <c r="B70" s="11" t="s">
        <v>73</v>
      </c>
      <c r="C70" s="20">
        <f t="shared" si="43"/>
        <v>290575.09999999998</v>
      </c>
      <c r="D70" s="20">
        <v>276046.3</v>
      </c>
      <c r="E70" s="20">
        <v>14528.8</v>
      </c>
      <c r="F70" s="20"/>
      <c r="G70" s="20">
        <f t="shared" si="41"/>
        <v>0</v>
      </c>
      <c r="H70" s="20">
        <v>0</v>
      </c>
      <c r="I70" s="20">
        <v>0</v>
      </c>
      <c r="J70" s="20"/>
      <c r="K70" s="20">
        <f t="shared" si="42"/>
        <v>0</v>
      </c>
      <c r="L70" s="20">
        <v>0</v>
      </c>
      <c r="M70" s="20">
        <v>0</v>
      </c>
      <c r="N70" s="20"/>
      <c r="O70" s="14">
        <f t="shared" si="32"/>
        <v>0</v>
      </c>
      <c r="P70" s="14">
        <f t="shared" si="32"/>
        <v>0</v>
      </c>
      <c r="Q70" s="14">
        <f t="shared" si="32"/>
        <v>0</v>
      </c>
      <c r="R70" s="14"/>
      <c r="S70" s="14">
        <f t="shared" si="33"/>
        <v>0</v>
      </c>
      <c r="T70" s="14">
        <f t="shared" si="33"/>
        <v>0</v>
      </c>
      <c r="U70" s="14">
        <f t="shared" si="33"/>
        <v>0</v>
      </c>
      <c r="V70" s="14"/>
    </row>
    <row r="71" spans="1:22" ht="137.25" x14ac:dyDescent="0.25">
      <c r="A71" s="2"/>
      <c r="B71" s="26" t="s">
        <v>74</v>
      </c>
      <c r="C71" s="20">
        <f t="shared" si="43"/>
        <v>94127.400000000009</v>
      </c>
      <c r="D71" s="20">
        <v>93186.1</v>
      </c>
      <c r="E71" s="20">
        <v>941.3</v>
      </c>
      <c r="F71" s="20"/>
      <c r="G71" s="20">
        <f t="shared" si="41"/>
        <v>0</v>
      </c>
      <c r="H71" s="20">
        <v>0</v>
      </c>
      <c r="I71" s="20">
        <v>0</v>
      </c>
      <c r="J71" s="20"/>
      <c r="K71" s="20">
        <f t="shared" si="42"/>
        <v>0</v>
      </c>
      <c r="L71" s="20">
        <v>0</v>
      </c>
      <c r="M71" s="20">
        <v>0</v>
      </c>
      <c r="N71" s="20"/>
      <c r="O71" s="14">
        <f t="shared" si="32"/>
        <v>0</v>
      </c>
      <c r="P71" s="14">
        <f t="shared" si="32"/>
        <v>0</v>
      </c>
      <c r="Q71" s="14">
        <f t="shared" si="32"/>
        <v>0</v>
      </c>
      <c r="R71" s="14"/>
      <c r="S71" s="14">
        <f t="shared" si="33"/>
        <v>0</v>
      </c>
      <c r="T71" s="14">
        <f t="shared" si="33"/>
        <v>0</v>
      </c>
      <c r="U71" s="14">
        <f t="shared" si="33"/>
        <v>0</v>
      </c>
      <c r="V71" s="14"/>
    </row>
    <row r="72" spans="1:22" x14ac:dyDescent="0.25">
      <c r="A72" s="2"/>
      <c r="B72" s="23" t="s">
        <v>75</v>
      </c>
      <c r="C72" s="24">
        <f>SUM(C73:C74)</f>
        <v>39214.400000000001</v>
      </c>
      <c r="D72" s="24">
        <f t="shared" ref="D72:N72" si="44">SUM(D73:D74)</f>
        <v>38822.199999999997</v>
      </c>
      <c r="E72" s="24">
        <f t="shared" si="44"/>
        <v>392.20000000000005</v>
      </c>
      <c r="F72" s="24">
        <f t="shared" si="44"/>
        <v>0</v>
      </c>
      <c r="G72" s="24">
        <f t="shared" si="44"/>
        <v>0</v>
      </c>
      <c r="H72" s="24">
        <f t="shared" si="44"/>
        <v>0</v>
      </c>
      <c r="I72" s="24">
        <f t="shared" si="44"/>
        <v>0</v>
      </c>
      <c r="J72" s="24">
        <f t="shared" si="44"/>
        <v>0</v>
      </c>
      <c r="K72" s="24">
        <f t="shared" si="44"/>
        <v>0</v>
      </c>
      <c r="L72" s="24">
        <f t="shared" si="44"/>
        <v>0</v>
      </c>
      <c r="M72" s="24">
        <f t="shared" si="44"/>
        <v>0</v>
      </c>
      <c r="N72" s="24">
        <f t="shared" si="44"/>
        <v>0</v>
      </c>
      <c r="O72" s="19">
        <f>G72/C72*100</f>
        <v>0</v>
      </c>
      <c r="P72" s="19">
        <f t="shared" si="32"/>
        <v>0</v>
      </c>
      <c r="Q72" s="19">
        <f t="shared" si="32"/>
        <v>0</v>
      </c>
      <c r="R72" s="19"/>
      <c r="S72" s="19">
        <f t="shared" si="33"/>
        <v>0</v>
      </c>
      <c r="T72" s="19">
        <f t="shared" si="33"/>
        <v>0</v>
      </c>
      <c r="U72" s="19">
        <f t="shared" si="33"/>
        <v>0</v>
      </c>
      <c r="V72" s="19"/>
    </row>
    <row r="73" spans="1:22" ht="137.25" x14ac:dyDescent="0.25">
      <c r="A73" s="2"/>
      <c r="B73" s="26" t="s">
        <v>76</v>
      </c>
      <c r="C73" s="40">
        <f>SUM(D73:F73)</f>
        <v>25186.2</v>
      </c>
      <c r="D73" s="40">
        <v>24934.3</v>
      </c>
      <c r="E73" s="40">
        <v>251.9</v>
      </c>
      <c r="F73" s="40"/>
      <c r="G73" s="40">
        <f>SUM(H73:J73)</f>
        <v>0</v>
      </c>
      <c r="H73" s="40">
        <v>0</v>
      </c>
      <c r="I73" s="40">
        <v>0</v>
      </c>
      <c r="J73" s="40"/>
      <c r="K73" s="40">
        <f>SUM(L73:N73)</f>
        <v>0</v>
      </c>
      <c r="L73" s="40">
        <v>0</v>
      </c>
      <c r="M73" s="40">
        <v>0</v>
      </c>
      <c r="N73" s="40"/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/>
      <c r="S73" s="13">
        <f t="shared" si="33"/>
        <v>0</v>
      </c>
      <c r="T73" s="13">
        <f t="shared" si="33"/>
        <v>0</v>
      </c>
      <c r="U73" s="13">
        <f t="shared" si="33"/>
        <v>0</v>
      </c>
      <c r="V73" s="13"/>
    </row>
    <row r="74" spans="1:22" ht="137.25" x14ac:dyDescent="0.25">
      <c r="A74" s="2"/>
      <c r="B74" s="26" t="s">
        <v>77</v>
      </c>
      <c r="C74" s="40">
        <f>SUM(D74:F74)</f>
        <v>14028.199999999999</v>
      </c>
      <c r="D74" s="40">
        <v>13887.9</v>
      </c>
      <c r="E74" s="40">
        <v>140.30000000000001</v>
      </c>
      <c r="F74" s="40"/>
      <c r="G74" s="40">
        <f>SUM(H74:J74)</f>
        <v>0</v>
      </c>
      <c r="H74" s="40">
        <v>0</v>
      </c>
      <c r="I74" s="40">
        <v>0</v>
      </c>
      <c r="J74" s="40"/>
      <c r="K74" s="40">
        <f>SUM(L74:N74)</f>
        <v>0</v>
      </c>
      <c r="L74" s="40">
        <v>0</v>
      </c>
      <c r="M74" s="40">
        <v>0</v>
      </c>
      <c r="N74" s="40"/>
      <c r="O74" s="13">
        <f t="shared" si="32"/>
        <v>0</v>
      </c>
      <c r="P74" s="13">
        <f t="shared" si="32"/>
        <v>0</v>
      </c>
      <c r="Q74" s="13">
        <f t="shared" si="32"/>
        <v>0</v>
      </c>
      <c r="R74" s="13"/>
      <c r="S74" s="13">
        <f t="shared" si="33"/>
        <v>0</v>
      </c>
      <c r="T74" s="13">
        <f t="shared" si="33"/>
        <v>0</v>
      </c>
      <c r="U74" s="13">
        <f t="shared" si="33"/>
        <v>0</v>
      </c>
      <c r="V74" s="13"/>
    </row>
    <row r="75" spans="1:22" s="34" customFormat="1" ht="90" x14ac:dyDescent="0.25">
      <c r="A75" s="32"/>
      <c r="B75" s="23" t="s">
        <v>78</v>
      </c>
      <c r="C75" s="45">
        <f>C76</f>
        <v>98</v>
      </c>
      <c r="D75" s="45">
        <f t="shared" ref="D75:N75" si="45">D76</f>
        <v>0</v>
      </c>
      <c r="E75" s="45">
        <f t="shared" si="45"/>
        <v>98</v>
      </c>
      <c r="F75" s="45">
        <f t="shared" si="45"/>
        <v>0</v>
      </c>
      <c r="G75" s="45">
        <f t="shared" si="45"/>
        <v>0</v>
      </c>
      <c r="H75" s="45">
        <f t="shared" si="45"/>
        <v>0</v>
      </c>
      <c r="I75" s="45">
        <f t="shared" si="45"/>
        <v>0</v>
      </c>
      <c r="J75" s="45">
        <f t="shared" si="45"/>
        <v>0</v>
      </c>
      <c r="K75" s="45">
        <f t="shared" si="45"/>
        <v>0</v>
      </c>
      <c r="L75" s="45">
        <f t="shared" si="45"/>
        <v>0</v>
      </c>
      <c r="M75" s="45">
        <f t="shared" si="45"/>
        <v>0</v>
      </c>
      <c r="N75" s="45">
        <f t="shared" si="45"/>
        <v>0</v>
      </c>
      <c r="O75" s="19">
        <f t="shared" si="32"/>
        <v>0</v>
      </c>
      <c r="P75" s="19"/>
      <c r="Q75" s="19">
        <f t="shared" si="32"/>
        <v>0</v>
      </c>
      <c r="R75" s="19"/>
      <c r="S75" s="19">
        <f t="shared" si="33"/>
        <v>0</v>
      </c>
      <c r="T75" s="19"/>
      <c r="U75" s="19">
        <f t="shared" si="33"/>
        <v>0</v>
      </c>
      <c r="V75" s="19"/>
    </row>
    <row r="76" spans="1:22" ht="228.75" x14ac:dyDescent="0.25">
      <c r="A76" s="2"/>
      <c r="B76" s="26" t="s">
        <v>79</v>
      </c>
      <c r="C76" s="40">
        <f t="shared" ref="C76" si="46">SUM(D76:F76)</f>
        <v>98</v>
      </c>
      <c r="D76" s="40">
        <v>0</v>
      </c>
      <c r="E76" s="40">
        <v>98</v>
      </c>
      <c r="F76" s="40"/>
      <c r="G76" s="40">
        <f t="shared" ref="G76" si="47">SUM(H76:J76)</f>
        <v>0</v>
      </c>
      <c r="H76" s="40">
        <v>0</v>
      </c>
      <c r="I76" s="40">
        <v>0</v>
      </c>
      <c r="J76" s="40"/>
      <c r="K76" s="40">
        <f t="shared" ref="K76" si="48">SUM(L76:N76)</f>
        <v>0</v>
      </c>
      <c r="L76" s="40">
        <v>0</v>
      </c>
      <c r="M76" s="40">
        <v>0</v>
      </c>
      <c r="N76" s="40"/>
      <c r="O76" s="13">
        <f t="shared" si="32"/>
        <v>0</v>
      </c>
      <c r="P76" s="13"/>
      <c r="Q76" s="13">
        <f t="shared" si="32"/>
        <v>0</v>
      </c>
      <c r="R76" s="13"/>
      <c r="S76" s="13">
        <f t="shared" si="33"/>
        <v>0</v>
      </c>
      <c r="T76" s="13"/>
      <c r="U76" s="13">
        <f t="shared" si="33"/>
        <v>0</v>
      </c>
      <c r="V76" s="13"/>
    </row>
    <row r="77" spans="1:22" ht="90" x14ac:dyDescent="0.25">
      <c r="A77" s="2"/>
      <c r="B77" s="23" t="s">
        <v>80</v>
      </c>
      <c r="C77" s="24">
        <f>C78</f>
        <v>96877.2</v>
      </c>
      <c r="D77" s="24">
        <f t="shared" ref="D77:N77" si="49">D78</f>
        <v>95908.4</v>
      </c>
      <c r="E77" s="24">
        <f t="shared" si="49"/>
        <v>968.8</v>
      </c>
      <c r="F77" s="24">
        <f t="shared" si="49"/>
        <v>0</v>
      </c>
      <c r="G77" s="24">
        <f t="shared" si="49"/>
        <v>0</v>
      </c>
      <c r="H77" s="24">
        <f t="shared" si="49"/>
        <v>0</v>
      </c>
      <c r="I77" s="24">
        <f t="shared" si="49"/>
        <v>0</v>
      </c>
      <c r="J77" s="24">
        <f t="shared" si="49"/>
        <v>0</v>
      </c>
      <c r="K77" s="24">
        <f t="shared" si="49"/>
        <v>0</v>
      </c>
      <c r="L77" s="24">
        <f t="shared" si="49"/>
        <v>0</v>
      </c>
      <c r="M77" s="24">
        <f t="shared" si="49"/>
        <v>0</v>
      </c>
      <c r="N77" s="24">
        <f t="shared" si="49"/>
        <v>0</v>
      </c>
      <c r="O77" s="19">
        <f t="shared" si="32"/>
        <v>0</v>
      </c>
      <c r="P77" s="19">
        <f t="shared" si="32"/>
        <v>0</v>
      </c>
      <c r="Q77" s="19"/>
      <c r="R77" s="19"/>
      <c r="S77" s="19">
        <f t="shared" si="33"/>
        <v>0</v>
      </c>
      <c r="T77" s="19">
        <f t="shared" si="33"/>
        <v>0</v>
      </c>
      <c r="U77" s="19"/>
      <c r="V77" s="19"/>
    </row>
    <row r="78" spans="1:22" ht="137.25" x14ac:dyDescent="0.25">
      <c r="A78" s="2"/>
      <c r="B78" s="28" t="s">
        <v>81</v>
      </c>
      <c r="C78" s="12">
        <f>SUM(D78:F78)</f>
        <v>96877.2</v>
      </c>
      <c r="D78" s="12">
        <v>95908.4</v>
      </c>
      <c r="E78" s="12">
        <v>968.8</v>
      </c>
      <c r="F78" s="12"/>
      <c r="G78" s="12">
        <f>SUM(H78:J78)</f>
        <v>0</v>
      </c>
      <c r="H78" s="12">
        <v>0</v>
      </c>
      <c r="I78" s="12">
        <v>0</v>
      </c>
      <c r="J78" s="12"/>
      <c r="K78" s="12">
        <f>SUM(L78:N78)</f>
        <v>0</v>
      </c>
      <c r="L78" s="12">
        <v>0</v>
      </c>
      <c r="M78" s="12">
        <v>0</v>
      </c>
      <c r="N78" s="12"/>
      <c r="O78" s="13">
        <f t="shared" si="32"/>
        <v>0</v>
      </c>
      <c r="P78" s="13">
        <f t="shared" si="32"/>
        <v>0</v>
      </c>
      <c r="Q78" s="13"/>
      <c r="R78" s="13"/>
      <c r="S78" s="13">
        <f t="shared" si="33"/>
        <v>0</v>
      </c>
      <c r="T78" s="13">
        <f t="shared" si="33"/>
        <v>0</v>
      </c>
      <c r="U78" s="13"/>
      <c r="V78" s="13"/>
    </row>
    <row r="79" spans="1:22" ht="45.75" x14ac:dyDescent="0.25">
      <c r="A79" s="2"/>
      <c r="B79" s="23" t="s">
        <v>82</v>
      </c>
      <c r="C79" s="24">
        <f>C80</f>
        <v>4866.8</v>
      </c>
      <c r="D79" s="24">
        <f t="shared" ref="D79:N79" si="50">D80</f>
        <v>4818.1000000000004</v>
      </c>
      <c r="E79" s="24">
        <f t="shared" si="50"/>
        <v>48.7</v>
      </c>
      <c r="F79" s="24">
        <f t="shared" si="50"/>
        <v>0</v>
      </c>
      <c r="G79" s="24">
        <f t="shared" si="50"/>
        <v>0</v>
      </c>
      <c r="H79" s="24">
        <f t="shared" si="50"/>
        <v>0</v>
      </c>
      <c r="I79" s="24">
        <f t="shared" si="50"/>
        <v>0</v>
      </c>
      <c r="J79" s="24">
        <f t="shared" si="50"/>
        <v>0</v>
      </c>
      <c r="K79" s="24">
        <f t="shared" si="50"/>
        <v>0</v>
      </c>
      <c r="L79" s="24">
        <f t="shared" si="50"/>
        <v>0</v>
      </c>
      <c r="M79" s="24">
        <f t="shared" si="50"/>
        <v>0</v>
      </c>
      <c r="N79" s="24">
        <f t="shared" si="50"/>
        <v>0</v>
      </c>
      <c r="O79" s="19">
        <f t="shared" si="32"/>
        <v>0</v>
      </c>
      <c r="P79" s="19">
        <f t="shared" si="32"/>
        <v>0</v>
      </c>
      <c r="Q79" s="19">
        <f>I79/E79*100</f>
        <v>0</v>
      </c>
      <c r="R79" s="19"/>
      <c r="S79" s="19">
        <f t="shared" si="33"/>
        <v>0</v>
      </c>
      <c r="T79" s="19">
        <f t="shared" si="33"/>
        <v>0</v>
      </c>
      <c r="U79" s="19">
        <f t="shared" si="33"/>
        <v>0</v>
      </c>
      <c r="V79" s="13"/>
    </row>
    <row r="80" spans="1:22" ht="137.25" x14ac:dyDescent="0.25">
      <c r="A80" s="2"/>
      <c r="B80" s="28" t="s">
        <v>83</v>
      </c>
      <c r="C80" s="12">
        <f>SUM(D80:F80)</f>
        <v>4866.8</v>
      </c>
      <c r="D80" s="12">
        <v>4818.1000000000004</v>
      </c>
      <c r="E80" s="12">
        <v>48.7</v>
      </c>
      <c r="F80" s="12"/>
      <c r="G80" s="12">
        <f t="shared" ref="G80" si="51">SUM(H80:J80)</f>
        <v>0</v>
      </c>
      <c r="H80" s="12">
        <v>0</v>
      </c>
      <c r="I80" s="12">
        <v>0</v>
      </c>
      <c r="J80" s="12"/>
      <c r="K80" s="12">
        <f t="shared" ref="K80" si="52">SUM(L80:N80)</f>
        <v>0</v>
      </c>
      <c r="L80" s="12">
        <v>0</v>
      </c>
      <c r="M80" s="12">
        <v>0</v>
      </c>
      <c r="N80" s="12"/>
      <c r="O80" s="13">
        <f t="shared" si="32"/>
        <v>0</v>
      </c>
      <c r="P80" s="13">
        <f t="shared" si="32"/>
        <v>0</v>
      </c>
      <c r="Q80" s="13">
        <f t="shared" si="32"/>
        <v>0</v>
      </c>
      <c r="R80" s="13"/>
      <c r="S80" s="13">
        <f t="shared" si="33"/>
        <v>0</v>
      </c>
      <c r="T80" s="13">
        <f t="shared" si="33"/>
        <v>0</v>
      </c>
      <c r="U80" s="13">
        <f t="shared" si="33"/>
        <v>0</v>
      </c>
      <c r="V80" s="13"/>
    </row>
    <row r="81" spans="1:22" x14ac:dyDescent="0.25">
      <c r="A81" s="5">
        <v>9</v>
      </c>
      <c r="B81" s="6" t="s">
        <v>84</v>
      </c>
      <c r="C81" s="16">
        <f>C82+C84</f>
        <v>448894.99999999994</v>
      </c>
      <c r="D81" s="16">
        <f t="shared" ref="D81:N81" si="53">D82+D84</f>
        <v>426944.39999999997</v>
      </c>
      <c r="E81" s="16">
        <f t="shared" si="53"/>
        <v>21950.6</v>
      </c>
      <c r="F81" s="16">
        <f t="shared" si="53"/>
        <v>0</v>
      </c>
      <c r="G81" s="16">
        <f t="shared" si="53"/>
        <v>0</v>
      </c>
      <c r="H81" s="16">
        <f t="shared" si="53"/>
        <v>0</v>
      </c>
      <c r="I81" s="16">
        <f t="shared" si="53"/>
        <v>0</v>
      </c>
      <c r="J81" s="16">
        <f t="shared" si="53"/>
        <v>0</v>
      </c>
      <c r="K81" s="16">
        <f t="shared" si="53"/>
        <v>0</v>
      </c>
      <c r="L81" s="16">
        <f t="shared" si="53"/>
        <v>0</v>
      </c>
      <c r="M81" s="16">
        <f t="shared" si="53"/>
        <v>0</v>
      </c>
      <c r="N81" s="16">
        <f t="shared" si="53"/>
        <v>0</v>
      </c>
      <c r="O81" s="17">
        <f t="shared" si="32"/>
        <v>0</v>
      </c>
      <c r="P81" s="17">
        <f t="shared" si="32"/>
        <v>0</v>
      </c>
      <c r="Q81" s="17">
        <f t="shared" si="32"/>
        <v>0</v>
      </c>
      <c r="R81" s="17"/>
      <c r="S81" s="17">
        <f t="shared" si="33"/>
        <v>0</v>
      </c>
      <c r="T81" s="17">
        <f t="shared" si="33"/>
        <v>0</v>
      </c>
      <c r="U81" s="17">
        <f t="shared" si="33"/>
        <v>0</v>
      </c>
      <c r="V81" s="17"/>
    </row>
    <row r="82" spans="1:22" x14ac:dyDescent="0.25">
      <c r="A82" s="2"/>
      <c r="B82" s="8" t="s">
        <v>85</v>
      </c>
      <c r="C82" s="24">
        <f>C83</f>
        <v>439010.89999999997</v>
      </c>
      <c r="D82" s="24">
        <f t="shared" ref="D82:N82" si="54">D83</f>
        <v>417060.3</v>
      </c>
      <c r="E82" s="24">
        <f t="shared" si="54"/>
        <v>21950.6</v>
      </c>
      <c r="F82" s="24">
        <f t="shared" si="54"/>
        <v>0</v>
      </c>
      <c r="G82" s="24">
        <f t="shared" si="54"/>
        <v>0</v>
      </c>
      <c r="H82" s="24">
        <f t="shared" si="54"/>
        <v>0</v>
      </c>
      <c r="I82" s="24">
        <f t="shared" si="54"/>
        <v>0</v>
      </c>
      <c r="J82" s="24">
        <f t="shared" si="54"/>
        <v>0</v>
      </c>
      <c r="K82" s="24">
        <f t="shared" si="54"/>
        <v>0</v>
      </c>
      <c r="L82" s="24">
        <f t="shared" si="54"/>
        <v>0</v>
      </c>
      <c r="M82" s="24">
        <f t="shared" si="54"/>
        <v>0</v>
      </c>
      <c r="N82" s="24">
        <f t="shared" si="54"/>
        <v>0</v>
      </c>
      <c r="O82" s="19">
        <f t="shared" si="32"/>
        <v>0</v>
      </c>
      <c r="P82" s="19">
        <f t="shared" si="32"/>
        <v>0</v>
      </c>
      <c r="Q82" s="19">
        <f t="shared" si="32"/>
        <v>0</v>
      </c>
      <c r="R82" s="19"/>
      <c r="S82" s="19">
        <f t="shared" si="33"/>
        <v>0</v>
      </c>
      <c r="T82" s="19">
        <f t="shared" si="33"/>
        <v>0</v>
      </c>
      <c r="U82" s="19">
        <f t="shared" si="33"/>
        <v>0</v>
      </c>
      <c r="V82" s="19"/>
    </row>
    <row r="83" spans="1:22" ht="137.25" x14ac:dyDescent="0.25">
      <c r="A83" s="2"/>
      <c r="B83" s="11" t="s">
        <v>86</v>
      </c>
      <c r="C83" s="20">
        <f>SUM(D83:F83)</f>
        <v>439010.89999999997</v>
      </c>
      <c r="D83" s="14">
        <v>417060.3</v>
      </c>
      <c r="E83" s="14">
        <v>21950.6</v>
      </c>
      <c r="F83" s="14"/>
      <c r="G83" s="14">
        <f>SUM(H83:J83)</f>
        <v>0</v>
      </c>
      <c r="H83" s="14">
        <v>0</v>
      </c>
      <c r="I83" s="14">
        <v>0</v>
      </c>
      <c r="J83" s="14"/>
      <c r="K83" s="14">
        <f>SUM(L83:N83)</f>
        <v>0</v>
      </c>
      <c r="L83" s="14">
        <v>0</v>
      </c>
      <c r="M83" s="14">
        <v>0</v>
      </c>
      <c r="N83" s="14"/>
      <c r="O83" s="14">
        <f t="shared" si="32"/>
        <v>0</v>
      </c>
      <c r="P83" s="14">
        <f t="shared" si="32"/>
        <v>0</v>
      </c>
      <c r="Q83" s="14">
        <f t="shared" si="32"/>
        <v>0</v>
      </c>
      <c r="R83" s="14"/>
      <c r="S83" s="14">
        <f t="shared" si="33"/>
        <v>0</v>
      </c>
      <c r="T83" s="14">
        <f t="shared" si="33"/>
        <v>0</v>
      </c>
      <c r="U83" s="14">
        <f t="shared" si="33"/>
        <v>0</v>
      </c>
      <c r="V83" s="14"/>
    </row>
    <row r="84" spans="1:22" x14ac:dyDescent="0.25">
      <c r="A84" s="2"/>
      <c r="B84" s="41" t="s">
        <v>87</v>
      </c>
      <c r="C84" s="24">
        <f>C88+C87+C86+C85</f>
        <v>9884.0999999999985</v>
      </c>
      <c r="D84" s="24">
        <f t="shared" ref="D84:N84" si="55">D88+D87+D86+D85</f>
        <v>9884.0999999999985</v>
      </c>
      <c r="E84" s="24">
        <f t="shared" si="55"/>
        <v>0</v>
      </c>
      <c r="F84" s="24">
        <f t="shared" si="55"/>
        <v>0</v>
      </c>
      <c r="G84" s="24">
        <f t="shared" si="55"/>
        <v>0</v>
      </c>
      <c r="H84" s="24">
        <f t="shared" si="55"/>
        <v>0</v>
      </c>
      <c r="I84" s="24">
        <f t="shared" si="55"/>
        <v>0</v>
      </c>
      <c r="J84" s="24">
        <f t="shared" si="55"/>
        <v>0</v>
      </c>
      <c r="K84" s="24">
        <f t="shared" si="55"/>
        <v>0</v>
      </c>
      <c r="L84" s="24">
        <f t="shared" si="55"/>
        <v>0</v>
      </c>
      <c r="M84" s="24">
        <f t="shared" si="55"/>
        <v>0</v>
      </c>
      <c r="N84" s="24">
        <f t="shared" si="55"/>
        <v>0</v>
      </c>
      <c r="O84" s="19">
        <f t="shared" ref="O84:Q91" si="56">G84/C84*100</f>
        <v>0</v>
      </c>
      <c r="P84" s="19">
        <f t="shared" si="56"/>
        <v>0</v>
      </c>
      <c r="Q84" s="19"/>
      <c r="R84" s="19"/>
      <c r="S84" s="19">
        <f t="shared" ref="S84:U91" si="57">K84/C84*100</f>
        <v>0</v>
      </c>
      <c r="T84" s="19">
        <f t="shared" si="57"/>
        <v>0</v>
      </c>
      <c r="U84" s="19"/>
      <c r="V84" s="19"/>
    </row>
    <row r="85" spans="1:22" ht="45.75" x14ac:dyDescent="0.25">
      <c r="A85" s="2"/>
      <c r="B85" s="38" t="s">
        <v>88</v>
      </c>
      <c r="C85" s="27">
        <f>SUM(D85:F85)</f>
        <v>754.3</v>
      </c>
      <c r="D85" s="46">
        <v>754.3</v>
      </c>
      <c r="E85" s="27">
        <v>0</v>
      </c>
      <c r="F85" s="27"/>
      <c r="G85" s="27">
        <f>SUM(H85:J85)</f>
        <v>0</v>
      </c>
      <c r="H85" s="27">
        <v>0</v>
      </c>
      <c r="I85" s="27">
        <v>0</v>
      </c>
      <c r="J85" s="27"/>
      <c r="K85" s="27">
        <f>SUM(L85:N85)</f>
        <v>0</v>
      </c>
      <c r="L85" s="27">
        <v>0</v>
      </c>
      <c r="M85" s="27">
        <v>0</v>
      </c>
      <c r="N85" s="27"/>
      <c r="O85" s="14">
        <f t="shared" si="56"/>
        <v>0</v>
      </c>
      <c r="P85" s="14">
        <f t="shared" si="56"/>
        <v>0</v>
      </c>
      <c r="Q85" s="14"/>
      <c r="R85" s="14"/>
      <c r="S85" s="14">
        <f t="shared" si="57"/>
        <v>0</v>
      </c>
      <c r="T85" s="14">
        <f t="shared" si="57"/>
        <v>0</v>
      </c>
      <c r="U85" s="14"/>
      <c r="V85" s="14"/>
    </row>
    <row r="86" spans="1:22" ht="228.75" x14ac:dyDescent="0.25">
      <c r="A86" s="2"/>
      <c r="B86" s="38" t="s">
        <v>89</v>
      </c>
      <c r="C86" s="27">
        <f>SUM(D86:F86)</f>
        <v>1997</v>
      </c>
      <c r="D86" s="46">
        <v>1997</v>
      </c>
      <c r="E86" s="27">
        <v>0</v>
      </c>
      <c r="F86" s="27"/>
      <c r="G86" s="27">
        <f>SUM(H86:J86)</f>
        <v>0</v>
      </c>
      <c r="H86" s="27">
        <v>0</v>
      </c>
      <c r="I86" s="27">
        <v>0</v>
      </c>
      <c r="J86" s="27"/>
      <c r="K86" s="27">
        <f>SUM(L86:N86)</f>
        <v>0</v>
      </c>
      <c r="L86" s="27">
        <v>0</v>
      </c>
      <c r="M86" s="27">
        <v>0</v>
      </c>
      <c r="N86" s="27"/>
      <c r="O86" s="14">
        <f t="shared" si="56"/>
        <v>0</v>
      </c>
      <c r="P86" s="14">
        <f t="shared" si="56"/>
        <v>0</v>
      </c>
      <c r="Q86" s="14"/>
      <c r="R86" s="14"/>
      <c r="S86" s="14">
        <f t="shared" si="57"/>
        <v>0</v>
      </c>
      <c r="T86" s="14">
        <f t="shared" si="57"/>
        <v>0</v>
      </c>
      <c r="U86" s="14"/>
      <c r="V86" s="14"/>
    </row>
    <row r="87" spans="1:22" ht="45.75" x14ac:dyDescent="0.25">
      <c r="A87" s="2"/>
      <c r="B87" s="38" t="s">
        <v>90</v>
      </c>
      <c r="C87" s="27">
        <f>SUM(D87:F87)</f>
        <v>9.8000000000000007</v>
      </c>
      <c r="D87" s="46">
        <v>9.8000000000000007</v>
      </c>
      <c r="E87" s="27">
        <v>0</v>
      </c>
      <c r="F87" s="27"/>
      <c r="G87" s="27">
        <f>SUM(H87:J87)</f>
        <v>0</v>
      </c>
      <c r="H87" s="27">
        <v>0</v>
      </c>
      <c r="I87" s="27">
        <v>0</v>
      </c>
      <c r="J87" s="27"/>
      <c r="K87" s="20">
        <f>SUM(L87:N87)</f>
        <v>0</v>
      </c>
      <c r="L87" s="27">
        <v>0</v>
      </c>
      <c r="M87" s="27">
        <v>0</v>
      </c>
      <c r="N87" s="27"/>
      <c r="O87" s="14">
        <f t="shared" si="56"/>
        <v>0</v>
      </c>
      <c r="P87" s="14">
        <f t="shared" si="56"/>
        <v>0</v>
      </c>
      <c r="Q87" s="14"/>
      <c r="R87" s="14"/>
      <c r="S87" s="14">
        <f t="shared" si="57"/>
        <v>0</v>
      </c>
      <c r="T87" s="14">
        <f t="shared" si="57"/>
        <v>0</v>
      </c>
      <c r="U87" s="14"/>
      <c r="V87" s="14"/>
    </row>
    <row r="88" spans="1:22" ht="183" x14ac:dyDescent="0.25">
      <c r="A88" s="2"/>
      <c r="B88" s="38" t="s">
        <v>91</v>
      </c>
      <c r="C88" s="27">
        <f>SUM(D88:F88)</f>
        <v>7123</v>
      </c>
      <c r="D88" s="46">
        <v>7123</v>
      </c>
      <c r="E88" s="14">
        <v>0</v>
      </c>
      <c r="F88" s="14"/>
      <c r="G88" s="20">
        <f>SUM(H88:J88)</f>
        <v>0</v>
      </c>
      <c r="H88" s="15">
        <v>0</v>
      </c>
      <c r="I88" s="14">
        <v>0</v>
      </c>
      <c r="J88" s="14"/>
      <c r="K88" s="20">
        <f>SUM(L88:N88)</f>
        <v>0</v>
      </c>
      <c r="L88" s="15">
        <v>0</v>
      </c>
      <c r="M88" s="14">
        <v>0</v>
      </c>
      <c r="N88" s="14"/>
      <c r="O88" s="14">
        <f t="shared" si="56"/>
        <v>0</v>
      </c>
      <c r="P88" s="14">
        <f t="shared" si="56"/>
        <v>0</v>
      </c>
      <c r="Q88" s="14"/>
      <c r="R88" s="14"/>
      <c r="S88" s="14">
        <f t="shared" si="57"/>
        <v>0</v>
      </c>
      <c r="T88" s="14">
        <f t="shared" si="57"/>
        <v>0</v>
      </c>
      <c r="U88" s="14"/>
      <c r="V88" s="14"/>
    </row>
    <row r="89" spans="1:22" s="48" customFormat="1" ht="90" x14ac:dyDescent="0.25">
      <c r="A89" s="5">
        <v>10</v>
      </c>
      <c r="B89" s="6" t="s">
        <v>92</v>
      </c>
      <c r="C89" s="7">
        <f>C90</f>
        <v>5545.1</v>
      </c>
      <c r="D89" s="7">
        <f t="shared" ref="D89:N90" si="58">D90</f>
        <v>5489.6</v>
      </c>
      <c r="E89" s="7">
        <f t="shared" si="58"/>
        <v>55.5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17">
        <f t="shared" si="56"/>
        <v>0</v>
      </c>
      <c r="P89" s="17">
        <f t="shared" si="56"/>
        <v>0</v>
      </c>
      <c r="Q89" s="17">
        <f t="shared" si="56"/>
        <v>0</v>
      </c>
      <c r="R89" s="47"/>
      <c r="S89" s="17">
        <f t="shared" si="57"/>
        <v>0</v>
      </c>
      <c r="T89" s="17">
        <f t="shared" si="57"/>
        <v>0</v>
      </c>
      <c r="U89" s="17">
        <f t="shared" si="57"/>
        <v>0</v>
      </c>
      <c r="V89" s="17"/>
    </row>
    <row r="90" spans="1:22" s="34" customFormat="1" ht="90" x14ac:dyDescent="0.25">
      <c r="A90" s="32"/>
      <c r="B90" s="41" t="s">
        <v>93</v>
      </c>
      <c r="C90" s="9">
        <f>C91</f>
        <v>5545.1</v>
      </c>
      <c r="D90" s="9">
        <f t="shared" si="58"/>
        <v>5489.6</v>
      </c>
      <c r="E90" s="9">
        <f t="shared" si="58"/>
        <v>55.5</v>
      </c>
      <c r="F90" s="9">
        <f t="shared" si="58"/>
        <v>0</v>
      </c>
      <c r="G90" s="9">
        <f t="shared" si="58"/>
        <v>0</v>
      </c>
      <c r="H90" s="9">
        <f t="shared" si="58"/>
        <v>0</v>
      </c>
      <c r="I90" s="9">
        <f t="shared" si="58"/>
        <v>0</v>
      </c>
      <c r="J90" s="9">
        <f t="shared" si="58"/>
        <v>0</v>
      </c>
      <c r="K90" s="9">
        <f t="shared" si="58"/>
        <v>0</v>
      </c>
      <c r="L90" s="9">
        <f t="shared" si="58"/>
        <v>0</v>
      </c>
      <c r="M90" s="9">
        <f>M91</f>
        <v>0</v>
      </c>
      <c r="N90" s="9">
        <f>N91</f>
        <v>0</v>
      </c>
      <c r="O90" s="19">
        <f t="shared" si="56"/>
        <v>0</v>
      </c>
      <c r="P90" s="37">
        <f t="shared" si="56"/>
        <v>0</v>
      </c>
      <c r="Q90" s="19">
        <f t="shared" si="56"/>
        <v>0</v>
      </c>
      <c r="R90" s="19"/>
      <c r="S90" s="19">
        <f t="shared" si="57"/>
        <v>0</v>
      </c>
      <c r="T90" s="19">
        <f t="shared" si="57"/>
        <v>0</v>
      </c>
      <c r="U90" s="19">
        <f t="shared" si="57"/>
        <v>0</v>
      </c>
      <c r="V90" s="33"/>
    </row>
    <row r="91" spans="1:22" ht="228.75" x14ac:dyDescent="0.25">
      <c r="A91" s="2"/>
      <c r="B91" s="38" t="s">
        <v>94</v>
      </c>
      <c r="C91" s="27">
        <f>SUM(D91:F91)</f>
        <v>5545.1</v>
      </c>
      <c r="D91" s="46">
        <v>5489.6</v>
      </c>
      <c r="E91" s="14">
        <v>55.5</v>
      </c>
      <c r="F91" s="14"/>
      <c r="G91" s="20">
        <f>SUM(H91:J91)</f>
        <v>0</v>
      </c>
      <c r="H91" s="15">
        <v>0</v>
      </c>
      <c r="I91" s="14">
        <v>0</v>
      </c>
      <c r="J91" s="14"/>
      <c r="K91" s="20">
        <f>SUM(L91:N91)</f>
        <v>0</v>
      </c>
      <c r="L91" s="15">
        <v>0</v>
      </c>
      <c r="M91" s="14">
        <v>0</v>
      </c>
      <c r="N91" s="14"/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/>
      <c r="S91" s="13">
        <f t="shared" si="57"/>
        <v>0</v>
      </c>
      <c r="T91" s="13">
        <f t="shared" si="57"/>
        <v>0</v>
      </c>
      <c r="U91" s="13">
        <f t="shared" si="57"/>
        <v>0</v>
      </c>
      <c r="V91" s="14"/>
    </row>
    <row r="92" spans="1:22" x14ac:dyDescent="0.25">
      <c r="A92" s="60" t="s">
        <v>95</v>
      </c>
      <c r="B92" s="60"/>
      <c r="C92" s="16">
        <f>C8+C11+C30+C39+C50+C57+C62+C65+C81+C89</f>
        <v>6200097.0500000007</v>
      </c>
      <c r="D92" s="16">
        <f t="shared" ref="D92:N92" si="59">D8+D11+D30+D39+D50+D57+D62+D65+D81+D89</f>
        <v>5403524.2999999998</v>
      </c>
      <c r="E92" s="16">
        <f t="shared" si="59"/>
        <v>791991.25000000012</v>
      </c>
      <c r="F92" s="16">
        <f t="shared" si="59"/>
        <v>4581.5</v>
      </c>
      <c r="G92" s="16">
        <f t="shared" si="59"/>
        <v>161990.70000000001</v>
      </c>
      <c r="H92" s="16">
        <f t="shared" si="59"/>
        <v>152884.90000000002</v>
      </c>
      <c r="I92" s="16">
        <f t="shared" si="59"/>
        <v>9105.7999999999993</v>
      </c>
      <c r="J92" s="16">
        <f t="shared" si="59"/>
        <v>0</v>
      </c>
      <c r="K92" s="16">
        <f t="shared" si="59"/>
        <v>114899.20000000001</v>
      </c>
      <c r="L92" s="16">
        <f t="shared" si="59"/>
        <v>105835.1</v>
      </c>
      <c r="M92" s="16">
        <f t="shared" si="59"/>
        <v>9064.0999999999985</v>
      </c>
      <c r="N92" s="16">
        <f t="shared" si="59"/>
        <v>0</v>
      </c>
      <c r="O92" s="17">
        <f>G92/C92*100</f>
        <v>2.612712328430407</v>
      </c>
      <c r="P92" s="17">
        <f>H92/D92*100</f>
        <v>2.8293552783689715</v>
      </c>
      <c r="Q92" s="17">
        <f>I92/E92*100</f>
        <v>1.1497349244704405</v>
      </c>
      <c r="R92" s="47">
        <f>J92/F92*100</f>
        <v>0</v>
      </c>
      <c r="S92" s="17">
        <f>K92/C92*100</f>
        <v>1.8531838949198385</v>
      </c>
      <c r="T92" s="17">
        <f>L92/D92*100</f>
        <v>1.9586309623887508</v>
      </c>
      <c r="U92" s="17">
        <f>M92/E92*100</f>
        <v>1.1444697147853586</v>
      </c>
      <c r="V92" s="17">
        <f>N92/F92*100</f>
        <v>0</v>
      </c>
    </row>
    <row r="93" spans="1:22" x14ac:dyDescent="0.25">
      <c r="C93" s="50"/>
      <c r="D93" s="51"/>
      <c r="E93" s="49"/>
      <c r="F93" s="49"/>
      <c r="G93" s="52"/>
      <c r="H93" s="49"/>
      <c r="I93" s="49"/>
      <c r="J93" s="49"/>
      <c r="K93" s="52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x14ac:dyDescent="0.25">
      <c r="C94" s="50"/>
      <c r="D94" s="51"/>
      <c r="E94" s="49"/>
      <c r="F94" s="49"/>
      <c r="G94" s="52"/>
      <c r="H94" s="49"/>
      <c r="I94" s="49"/>
      <c r="J94" s="49"/>
      <c r="K94" s="52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x14ac:dyDescent="0.25">
      <c r="C95" s="50"/>
      <c r="D95" s="51"/>
      <c r="E95" s="49"/>
      <c r="F95" s="49"/>
      <c r="G95" s="52"/>
      <c r="H95" s="49"/>
      <c r="I95" s="49"/>
      <c r="J95" s="49"/>
      <c r="K95" s="52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</sheetData>
  <mergeCells count="31">
    <mergeCell ref="I5:I6"/>
    <mergeCell ref="V5:V6"/>
    <mergeCell ref="A92:B9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B1:V1"/>
    <mergeCell ref="B2:V2"/>
    <mergeCell ref="B3:V3"/>
    <mergeCell ref="A4:A6"/>
    <mergeCell ref="B4:B6"/>
    <mergeCell ref="C4:F4"/>
    <mergeCell ref="G4:J4"/>
    <mergeCell ref="K4:N4"/>
    <mergeCell ref="O4:R4"/>
    <mergeCell ref="S4:V4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4" fitToHeight="0" orientation="landscape" r:id="rId1"/>
  <rowBreaks count="2" manualBreakCount="2">
    <brk id="38" max="24" man="1"/>
    <brk id="7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04.02</vt:lpstr>
      <vt:lpstr>'04.02'!Заголовки_для_печати</vt:lpstr>
      <vt:lpstr>'04.02'!Область_печати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r_khachirov</dc:creator>
  <cp:lastModifiedBy>r_khachirov</cp:lastModifiedBy>
  <dcterms:created xsi:type="dcterms:W3CDTF">2021-02-04T15:23:33Z</dcterms:created>
  <dcterms:modified xsi:type="dcterms:W3CDTF">2021-02-19T11:49:07Z</dcterms:modified>
</cp:coreProperties>
</file>