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8" windowWidth="13152" windowHeight="11640"/>
  </bookViews>
  <sheets>
    <sheet name="Расходы" sheetId="1" r:id="rId1"/>
  </sheets>
  <definedNames>
    <definedName name="_xlnm.Print_Titles" localSheetId="0">Расходы!$2:$3</definedName>
  </definedNames>
  <calcPr calcId="125725"/>
  <fileRecoveryPr repairLoad="1"/>
</workbook>
</file>

<file path=xl/calcChain.xml><?xml version="1.0" encoding="utf-8"?>
<calcChain xmlns="http://schemas.openxmlformats.org/spreadsheetml/2006/main">
  <c r="N78" i="1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N42"/>
  <c r="M42"/>
  <c r="N41"/>
  <c r="M41"/>
  <c r="N40"/>
  <c r="M40"/>
  <c r="N39"/>
  <c r="M39"/>
  <c r="N38"/>
  <c r="M38"/>
  <c r="N37"/>
  <c r="M37"/>
  <c r="N36"/>
  <c r="M36"/>
  <c r="N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N12"/>
  <c r="M12"/>
  <c r="N11"/>
  <c r="M11"/>
  <c r="N10"/>
  <c r="M10"/>
  <c r="N9"/>
  <c r="M9"/>
  <c r="N8"/>
  <c r="M8"/>
  <c r="N7"/>
  <c r="M7"/>
  <c r="N6"/>
  <c r="M6"/>
  <c r="N5"/>
  <c r="M5"/>
  <c r="N4"/>
  <c r="M4"/>
  <c r="K4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K42"/>
  <c r="J42"/>
  <c r="K41"/>
  <c r="J41"/>
  <c r="K40"/>
  <c r="J40"/>
  <c r="K39"/>
  <c r="J39"/>
  <c r="K38"/>
  <c r="J38"/>
  <c r="K37"/>
  <c r="J37"/>
  <c r="K36"/>
  <c r="J36"/>
  <c r="K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K12"/>
  <c r="J12"/>
  <c r="K11"/>
  <c r="J11"/>
  <c r="K10"/>
  <c r="J10"/>
  <c r="K9"/>
  <c r="J9"/>
  <c r="K8"/>
  <c r="J8"/>
  <c r="K7"/>
  <c r="J7"/>
  <c r="K6"/>
  <c r="J6"/>
  <c r="K5"/>
  <c r="J5"/>
  <c r="J4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H42"/>
  <c r="G42"/>
  <c r="H41"/>
  <c r="G41"/>
  <c r="H40"/>
  <c r="G40"/>
  <c r="H39"/>
  <c r="G39"/>
  <c r="H38"/>
  <c r="G38"/>
  <c r="H37"/>
  <c r="G37"/>
  <c r="H36"/>
  <c r="G36"/>
  <c r="H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H12"/>
  <c r="G12"/>
  <c r="H11"/>
  <c r="G11"/>
  <c r="H10"/>
  <c r="G10"/>
  <c r="H9"/>
  <c r="G9"/>
  <c r="H8"/>
  <c r="G8"/>
  <c r="H7"/>
  <c r="G7"/>
  <c r="H6"/>
  <c r="G6"/>
  <c r="H5"/>
  <c r="G5"/>
  <c r="H4"/>
  <c r="G4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2"/>
  <c r="E11"/>
  <c r="E10"/>
  <c r="E9"/>
  <c r="E8"/>
  <c r="E7"/>
  <c r="E6"/>
  <c r="E5"/>
  <c r="E4"/>
  <c r="D4"/>
  <c r="F4"/>
  <c r="I4"/>
  <c r="L4"/>
  <c r="C4"/>
  <c r="L73"/>
  <c r="I73"/>
  <c r="F73"/>
  <c r="D73"/>
  <c r="C73"/>
  <c r="L52"/>
  <c r="I52"/>
  <c r="F52"/>
  <c r="D52"/>
  <c r="C52"/>
  <c r="L49"/>
  <c r="I49"/>
  <c r="F49"/>
  <c r="D49"/>
  <c r="C49"/>
  <c r="L40"/>
  <c r="I40"/>
  <c r="F40"/>
  <c r="D40"/>
  <c r="C40"/>
  <c r="L32"/>
  <c r="I32"/>
  <c r="F32"/>
  <c r="D32"/>
  <c r="C32"/>
  <c r="L37"/>
  <c r="I37"/>
  <c r="F37"/>
  <c r="D37"/>
  <c r="C37"/>
  <c r="L22"/>
  <c r="I22"/>
  <c r="F22"/>
  <c r="D22"/>
  <c r="C22"/>
  <c r="L18"/>
  <c r="I18"/>
  <c r="F18"/>
  <c r="D18"/>
  <c r="C18"/>
  <c r="L15"/>
  <c r="I15"/>
  <c r="F15"/>
  <c r="D15"/>
  <c r="C15"/>
  <c r="L5"/>
  <c r="I5"/>
  <c r="F5"/>
  <c r="D5"/>
  <c r="C5"/>
  <c r="C58" l="1"/>
  <c r="C64"/>
  <c r="C69"/>
  <c r="C75"/>
  <c r="D75"/>
  <c r="F75"/>
  <c r="I75"/>
  <c r="L75"/>
  <c r="D69"/>
  <c r="F69"/>
  <c r="I69"/>
  <c r="L69"/>
  <c r="D64"/>
  <c r="F64"/>
  <c r="I64"/>
  <c r="L64"/>
  <c r="D58"/>
  <c r="F58"/>
  <c r="I58"/>
  <c r="L58"/>
</calcChain>
</file>

<file path=xl/sharedStrings.xml><?xml version="1.0" encoding="utf-8"?>
<sst xmlns="http://schemas.openxmlformats.org/spreadsheetml/2006/main" count="165" uniqueCount="165">
  <si>
    <t>тыс. рублей</t>
  </si>
  <si>
    <t>0204</t>
  </si>
  <si>
    <t>0203</t>
  </si>
  <si>
    <t>0200</t>
  </si>
  <si>
    <t>0106</t>
  </si>
  <si>
    <t>0105</t>
  </si>
  <si>
    <t>0103</t>
  </si>
  <si>
    <t>0102</t>
  </si>
  <si>
    <t>0100</t>
  </si>
  <si>
    <t>Оценка исполнения 2017 года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</si>
  <si>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</si>
  <si>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</si>
  <si>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</si>
  <si>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</si>
  <si>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</si>
  <si>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</si>
  <si>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</si>
  <si>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</si>
  <si>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</si>
  <si>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</si>
  <si>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</si>
  <si>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</si>
  <si>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</si>
  <si>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</si>
  <si>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</si>
  <si>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</si>
  <si>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</si>
  <si>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</si>
  <si>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</si>
  <si>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</si>
  <si>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</si>
  <si>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</si>
  <si>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</si>
  <si>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</si>
  <si>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</si>
  <si>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</si>
  <si>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</si>
  <si>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</si>
  <si>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</si>
  <si>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</si>
  <si>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</si>
  <si>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</si>
  <si>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</si>
  <si>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</si>
  <si>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</si>
  <si>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</si>
  <si>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</si>
  <si>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</si>
  <si>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</si>
  <si>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</si>
  <si>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</si>
  <si>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</si>
  <si>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</si>
  <si>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</si>
  <si>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</si>
  <si>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</si>
  <si>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</si>
  <si>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</si>
  <si>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</si>
  <si>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</si>
  <si>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</si>
  <si>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</si>
  <si>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</si>
  <si>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</si>
  <si>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</si>
  <si>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</si>
  <si>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</si>
  <si>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</si>
  <si>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</si>
  <si>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</si>
  <si>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</si>
  <si>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</si>
  <si>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</si>
  <si>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</si>
  <si>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</si>
  <si>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</si>
  <si>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</si>
  <si>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0104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</si>
  <si>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</si>
  <si>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</si>
  <si>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</si>
  <si>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</si>
  <si>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</si>
  <si>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</si>
  <si>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</si>
  <si>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</si>
  <si>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</si>
  <si>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</si>
  <si>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</si>
  <si>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</si>
  <si>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</si>
  <si>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</si>
  <si>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</si>
  <si>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</si>
  <si>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</si>
  <si>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</si>
  <si>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</si>
  <si>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</si>
  <si>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</si>
  <si>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</si>
  <si>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</si>
  <si>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</si>
  <si>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</si>
  <si>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</si>
  <si>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</si>
  <si>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</si>
  <si>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</si>
  <si>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</si>
  <si>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</si>
  <si>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</si>
  <si>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</si>
  <si>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</si>
  <si>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</si>
  <si>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</si>
  <si>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</si>
  <si>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</si>
  <si>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</si>
  <si>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</si>
  <si>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0909</t>
  </si>
  <si>
    <t>1000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</si>
  <si>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</si>
  <si>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</si>
  <si>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</si>
  <si>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</si>
  <si>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</si>
  <si>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</si>
  <si>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</si>
  <si>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</si>
  <si>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</si>
  <si>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</si>
  <si>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</si>
  <si>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</si>
  <si>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</si>
  <si>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</si>
  <si>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</si>
  <si>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</si>
  <si>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</si>
  <si>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</si>
  <si>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Обслуживание государственного внутреннего долга</t>
  </si>
  <si>
    <t xml:space="preserve">Прочие межбюджетные трансферты </t>
  </si>
  <si>
    <t>1001</t>
  </si>
  <si>
    <t>1002</t>
  </si>
  <si>
    <t>Пенсионное обеспечение</t>
  </si>
  <si>
    <t>Социальное обслуживание населения</t>
  </si>
  <si>
    <t>Заготовка, переработка, хранение и обеспечение безопасности донорской крови и ее компонентов</t>
  </si>
  <si>
    <t>0906</t>
  </si>
  <si>
    <t>Фундаментальные исследования</t>
  </si>
  <si>
    <t>0110</t>
  </si>
  <si>
    <t>0402</t>
  </si>
  <si>
    <t>Топливно-энергетический комплекс</t>
  </si>
  <si>
    <t>Сведения о расходах республиканского бюджета Карачаево-Черкесской Республики по разделам и подразделам за 2016-2020 годы</t>
  </si>
  <si>
    <t>Исполнение за 2016 год</t>
  </si>
  <si>
    <t>Темп роста (снижения)
2017 год к 2016 году</t>
  </si>
  <si>
    <t>Проект на 2018 год</t>
  </si>
  <si>
    <t>Темп роста (снижения)
2018 год к 2016 году</t>
  </si>
  <si>
    <t>Темп роста (снижения)
2018 год к 2017 году</t>
  </si>
  <si>
    <t>Проект на 2019 год</t>
  </si>
  <si>
    <t>Темп роста (снижения)
2019 год к 2016 году</t>
  </si>
  <si>
    <t>Темп роста (снижения)
2019 год к 2017 году</t>
  </si>
  <si>
    <t>Проект на 2020 год</t>
  </si>
  <si>
    <t>Темп роста (снижения)
2020 год к 2016 году</t>
  </si>
  <si>
    <t>Темп роста (снижения)
2020 год к 2017 году</t>
  </si>
  <si>
    <t xml:space="preserve">Раздел, подраздел </t>
  </si>
  <si>
    <t>Наименование</t>
  </si>
  <si>
    <t>ИТОГО РАСХОДОВ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</si>
</sst>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5" formatCode="#,##0.0"/>
    <numFmt numFmtId="166" formatCode="0.0%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4" fillId="0" borderId="0"/>
    <xf numFmtId="0" fontId="4" fillId="0" borderId="0"/>
    <xf numFmtId="0" fontId="13" fillId="0" borderId="0"/>
    <xf numFmtId="0" fontId="14" fillId="0" borderId="0"/>
    <xf numFmtId="0" fontId="14" fillId="0" borderId="0"/>
    <xf numFmtId="0" fontId="4" fillId="0" borderId="0"/>
    <xf numFmtId="0" fontId="14" fillId="2" borderId="0"/>
    <xf numFmtId="0" fontId="14" fillId="0" borderId="0">
      <alignment horizontal="left" vertical="top" wrapText="1"/>
    </xf>
    <xf numFmtId="0" fontId="14" fillId="0" borderId="0"/>
    <xf numFmtId="0" fontId="15" fillId="0" borderId="0">
      <alignment horizontal="center" wrapText="1"/>
    </xf>
    <xf numFmtId="0" fontId="15" fillId="0" borderId="0">
      <alignment horizontal="center"/>
    </xf>
    <xf numFmtId="0" fontId="14" fillId="0" borderId="0">
      <alignment wrapText="1"/>
    </xf>
    <xf numFmtId="0" fontId="14" fillId="0" borderId="0">
      <alignment horizontal="right"/>
    </xf>
    <xf numFmtId="0" fontId="14" fillId="2" borderId="4"/>
    <xf numFmtId="0" fontId="14" fillId="0" borderId="5">
      <alignment horizontal="center" vertical="center" wrapText="1"/>
    </xf>
    <xf numFmtId="0" fontId="14" fillId="0" borderId="6"/>
    <xf numFmtId="0" fontId="14" fillId="0" borderId="5">
      <alignment horizontal="center" vertical="center" shrinkToFit="1"/>
    </xf>
    <xf numFmtId="0" fontId="14" fillId="2" borderId="7"/>
    <xf numFmtId="0" fontId="16" fillId="0" borderId="5">
      <alignment horizontal="left"/>
    </xf>
    <xf numFmtId="4" fontId="16" fillId="3" borderId="5">
      <alignment horizontal="right" vertical="top" shrinkToFit="1"/>
    </xf>
    <xf numFmtId="0" fontId="14" fillId="2" borderId="8"/>
    <xf numFmtId="0" fontId="14" fillId="0" borderId="7"/>
    <xf numFmtId="0" fontId="14" fillId="0" borderId="0">
      <alignment horizontal="left" wrapText="1"/>
    </xf>
    <xf numFmtId="49" fontId="14" fillId="0" borderId="5">
      <alignment horizontal="left" vertical="top" wrapText="1"/>
    </xf>
    <xf numFmtId="4" fontId="14" fillId="4" borderId="5">
      <alignment horizontal="right" vertical="top" shrinkToFit="1"/>
    </xf>
    <xf numFmtId="0" fontId="14" fillId="2" borderId="8">
      <alignment horizontal="center"/>
    </xf>
    <xf numFmtId="0" fontId="14" fillId="2" borderId="0">
      <alignment horizontal="center"/>
    </xf>
    <xf numFmtId="4" fontId="14" fillId="0" borderId="5">
      <alignment horizontal="right" vertical="top" shrinkToFit="1"/>
    </xf>
    <xf numFmtId="49" fontId="16" fillId="0" borderId="5">
      <alignment horizontal="left" vertical="top" wrapText="1"/>
    </xf>
    <xf numFmtId="0" fontId="14" fillId="2" borderId="0">
      <alignment horizontal="left"/>
    </xf>
    <xf numFmtId="4" fontId="14" fillId="0" borderId="6">
      <alignment horizontal="right" shrinkToFit="1"/>
    </xf>
    <xf numFmtId="4" fontId="14" fillId="0" borderId="0">
      <alignment horizontal="right" shrinkToFit="1"/>
    </xf>
    <xf numFmtId="0" fontId="14" fillId="2" borderId="7">
      <alignment horizontal="center"/>
    </xf>
    <xf numFmtId="0" fontId="2" fillId="0" borderId="0"/>
    <xf numFmtId="0" fontId="17" fillId="0" borderId="0">
      <alignment vertical="top" wrapText="1"/>
    </xf>
    <xf numFmtId="0" fontId="17" fillId="0" borderId="0">
      <alignment vertical="top" wrapText="1"/>
    </xf>
    <xf numFmtId="0" fontId="3" fillId="0" borderId="0"/>
    <xf numFmtId="0" fontId="18" fillId="0" borderId="0"/>
    <xf numFmtId="0" fontId="2" fillId="0" borderId="0"/>
    <xf numFmtId="0" fontId="13" fillId="0" borderId="0"/>
    <xf numFmtId="0" fontId="9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0" fillId="0" borderId="1" xfId="39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3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</cellXfs>
  <cellStyles count="51">
    <cellStyle name="br" xfId="1"/>
    <cellStyle name="col" xfId="2"/>
    <cellStyle name="Norma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10" xfId="34"/>
    <cellStyle name="Обычный 2" xfId="35"/>
    <cellStyle name="Обычный 2 2" xfId="36"/>
    <cellStyle name="Обычный 3" xfId="37"/>
    <cellStyle name="Обычный 3 2" xfId="38"/>
    <cellStyle name="Обычный 4" xfId="39"/>
    <cellStyle name="Обычный 4 2" xfId="40"/>
    <cellStyle name="Обычный 5" xfId="41"/>
    <cellStyle name="Процентный 2" xfId="42"/>
    <cellStyle name="Процентный 3" xfId="43"/>
    <cellStyle name="Стиль 1" xfId="44"/>
    <cellStyle name="Стиль 2" xfId="45"/>
    <cellStyle name="Стиль 3" xfId="46"/>
    <cellStyle name="Стиль 4" xfId="47"/>
    <cellStyle name="Стиль 5" xfId="48"/>
    <cellStyle name="Стиль 6" xfId="49"/>
    <cellStyle name="Финансовы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75" zoomScaleNormal="75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G25" sqref="G25"/>
    </sheetView>
  </sheetViews>
  <sheetFormatPr defaultRowHeight="14.4"/>
  <cols>
    <col min="1" max="1" width="11.5546875" style="2" customWidth="1"/>
    <col min="2" max="2" width="69.44140625" style="6" customWidth="1"/>
    <col min="3" max="3" width="20.109375" style="6" customWidth="1"/>
    <col min="4" max="4" width="15.21875" customWidth="1"/>
    <col min="5" max="5" width="13.44140625" customWidth="1"/>
    <col min="6" max="6" width="15.6640625" bestFit="1" customWidth="1"/>
    <col min="7" max="7" width="13.5546875" customWidth="1"/>
    <col min="8" max="8" width="13.88671875" customWidth="1"/>
    <col min="9" max="9" width="15.33203125" customWidth="1"/>
    <col min="10" max="10" width="12.44140625" customWidth="1"/>
    <col min="11" max="11" width="14" customWidth="1"/>
    <col min="12" max="12" width="15.6640625" customWidth="1"/>
    <col min="13" max="13" width="12.44140625" customWidth="1"/>
    <col min="14" max="14" width="14.44140625" customWidth="1"/>
    <col min="15" max="15" width="11.77734375" bestFit="1" customWidth="1"/>
  </cols>
  <sheetData>
    <row r="1" spans="1:14" ht="33.75" customHeight="1">
      <c r="A1" s="3"/>
      <c r="B1" s="20" t="s">
        <v>150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2.5" customHeight="1">
      <c r="A2" s="3"/>
      <c r="B2" s="5"/>
      <c r="C2" s="5"/>
      <c r="D2" s="9"/>
      <c r="E2" s="4"/>
      <c r="F2" s="4"/>
      <c r="G2" s="4"/>
      <c r="H2" s="4"/>
      <c r="I2" s="4"/>
      <c r="J2" s="4"/>
      <c r="K2" s="4"/>
      <c r="L2" s="4"/>
      <c r="M2" s="4"/>
      <c r="N2" s="1" t="s">
        <v>0</v>
      </c>
    </row>
    <row r="3" spans="1:14" ht="65.400000000000006" customHeight="1">
      <c r="A3" s="10" t="s">
        <v>162</v>
      </c>
      <c r="B3" s="11" t="s">
        <v>163</v>
      </c>
      <c r="C3" s="21" t="s">
        <v>151</v>
      </c>
      <c r="D3" s="21" t="s">
        <v>9</v>
      </c>
      <c r="E3" s="21" t="s">
        <v>152</v>
      </c>
      <c r="F3" s="21" t="s">
        <v>153</v>
      </c>
      <c r="G3" s="21" t="s">
        <v>154</v>
      </c>
      <c r="H3" s="21" t="s">
        <v>155</v>
      </c>
      <c r="I3" s="21" t="s">
        <v>156</v>
      </c>
      <c r="J3" s="21" t="s">
        <v>157</v>
      </c>
      <c r="K3" s="21" t="s">
        <v>158</v>
      </c>
      <c r="L3" s="21" t="s">
        <v>159</v>
      </c>
      <c r="M3" s="21" t="s">
        <v>160</v>
      </c>
      <c r="N3" s="21" t="s">
        <v>161</v>
      </c>
    </row>
    <row r="4" spans="1:14" ht="18" customHeight="1">
      <c r="A4" s="10"/>
      <c r="B4" s="11" t="s">
        <v>164</v>
      </c>
      <c r="C4" s="22">
        <f>C5+C15+C18+C22+C32+C37+C40+C49+C52+C58+C64+C69+C73+C75</f>
        <v>19653286.847579997</v>
      </c>
      <c r="D4" s="22">
        <f t="shared" ref="D4:N4" si="0">D5+D15+D18+D22+D32+D37+D40+D49+D52+D58+D64+D69+D73+D75</f>
        <v>21880013.187230006</v>
      </c>
      <c r="E4" s="23">
        <f>D4/C4</f>
        <v>1.1133004548765437</v>
      </c>
      <c r="F4" s="22">
        <f t="shared" si="0"/>
        <v>19668712.5</v>
      </c>
      <c r="G4" s="23">
        <f>F4/C4</f>
        <v>1.0007848891912907</v>
      </c>
      <c r="H4" s="23">
        <f>F4/D4</f>
        <v>0.89893513005190495</v>
      </c>
      <c r="I4" s="22">
        <f t="shared" si="0"/>
        <v>16365663.199999997</v>
      </c>
      <c r="J4" s="23">
        <f>I4/C4</f>
        <v>0.83271888956402118</v>
      </c>
      <c r="K4" s="23">
        <f>I4/D4</f>
        <v>0.74797318721688932</v>
      </c>
      <c r="L4" s="22">
        <f t="shared" si="0"/>
        <v>16845531.800000001</v>
      </c>
      <c r="M4" s="23">
        <f>L4/C4</f>
        <v>0.85713559928395755</v>
      </c>
      <c r="N4" s="23">
        <f>L4/D4</f>
        <v>0.76990501129275746</v>
      </c>
    </row>
    <row r="5" spans="1:14">
      <c r="A5" s="12" t="s">
        <v>8</v>
      </c>
      <c r="B5" s="15" t="s">
        <v>10</v>
      </c>
      <c r="C5" s="17">
        <f>C6+C7+C8+C9+C10+C11+C12+C13+C14</f>
        <v>732652.27921999991</v>
      </c>
      <c r="D5" s="17">
        <f>D6+D7+D8+D9+D10+D11+D12+D13+D14</f>
        <v>935108.66620000009</v>
      </c>
      <c r="E5" s="19">
        <f t="shared" ref="E5:E68" si="1">D5/C5</f>
        <v>1.2763335250871537</v>
      </c>
      <c r="F5" s="17">
        <f>F6+F7+F8+F9+F10+F11+F12+F13+F14</f>
        <v>1460015.8</v>
      </c>
      <c r="G5" s="19">
        <f t="shared" ref="G5:G68" si="2">F5/C5</f>
        <v>1.9927813526416238</v>
      </c>
      <c r="H5" s="19">
        <f t="shared" ref="H5:H68" si="3">F5/D5</f>
        <v>1.5613327656699669</v>
      </c>
      <c r="I5" s="17">
        <f>I6+I7+I8+I9+I10+I11+I12+I13+I14</f>
        <v>845646.2</v>
      </c>
      <c r="J5" s="19">
        <f t="shared" ref="J5:J68" si="4">I5/C5</f>
        <v>1.1542258503587761</v>
      </c>
      <c r="K5" s="24">
        <f t="shared" ref="K5:K68" si="5">I5/D5</f>
        <v>0.90432933686354477</v>
      </c>
      <c r="L5" s="17">
        <f>L6+L7+L8+L9+L10+L11+L12+L13+L14</f>
        <v>1403811.4</v>
      </c>
      <c r="M5" s="19">
        <f t="shared" ref="M5:M68" si="6">L5/C5</f>
        <v>1.9160677442981995</v>
      </c>
      <c r="N5" s="24">
        <f t="shared" ref="N5:N68" si="7">L5/D5</f>
        <v>1.501228093313119</v>
      </c>
    </row>
    <row r="6" spans="1:14" ht="27.6">
      <c r="A6" s="8" t="s">
        <v>7</v>
      </c>
      <c r="B6" s="7" t="s">
        <v>11</v>
      </c>
      <c r="C6" s="17">
        <v>1165.0523000000001</v>
      </c>
      <c r="D6" s="16">
        <v>1955.5</v>
      </c>
      <c r="E6" s="19">
        <f t="shared" si="1"/>
        <v>1.6784654216810695</v>
      </c>
      <c r="F6" s="17">
        <v>1166.5</v>
      </c>
      <c r="G6" s="19">
        <f t="shared" si="2"/>
        <v>1.0012426051603005</v>
      </c>
      <c r="H6" s="19">
        <f t="shared" si="3"/>
        <v>0.59652262848376369</v>
      </c>
      <c r="I6" s="17">
        <v>1166.5</v>
      </c>
      <c r="J6" s="19">
        <f t="shared" si="4"/>
        <v>1.0012426051603005</v>
      </c>
      <c r="K6" s="25">
        <f t="shared" si="5"/>
        <v>0.59652262848376369</v>
      </c>
      <c r="L6" s="17">
        <v>1166.5</v>
      </c>
      <c r="M6" s="19">
        <f t="shared" si="6"/>
        <v>1.0012426051603005</v>
      </c>
      <c r="N6" s="25">
        <f t="shared" si="7"/>
        <v>0.59652262848376369</v>
      </c>
    </row>
    <row r="7" spans="1:14" ht="41.4">
      <c r="A7" s="8" t="s">
        <v>6</v>
      </c>
      <c r="B7" s="7" t="s">
        <v>12</v>
      </c>
      <c r="C7" s="17">
        <v>102653.90582</v>
      </c>
      <c r="D7" s="16">
        <v>107340.6</v>
      </c>
      <c r="E7" s="19">
        <f t="shared" si="1"/>
        <v>1.0456552933136121</v>
      </c>
      <c r="F7" s="17">
        <v>101496.1</v>
      </c>
      <c r="G7" s="19">
        <f t="shared" si="2"/>
        <v>0.98872126870622767</v>
      </c>
      <c r="H7" s="19">
        <f t="shared" si="3"/>
        <v>0.94555182288900941</v>
      </c>
      <c r="I7" s="17">
        <v>101496.1</v>
      </c>
      <c r="J7" s="19">
        <f t="shared" si="4"/>
        <v>0.98872126870622767</v>
      </c>
      <c r="K7" s="25">
        <f t="shared" si="5"/>
        <v>0.94555182288900941</v>
      </c>
      <c r="L7" s="17">
        <v>101496.1</v>
      </c>
      <c r="M7" s="19">
        <f t="shared" si="6"/>
        <v>0.98872126870622767</v>
      </c>
      <c r="N7" s="25">
        <f t="shared" si="7"/>
        <v>0.94555182288900941</v>
      </c>
    </row>
    <row r="8" spans="1:14" ht="41.4">
      <c r="A8" s="8" t="s">
        <v>77</v>
      </c>
      <c r="B8" s="7" t="s">
        <v>13</v>
      </c>
      <c r="C8" s="17">
        <v>122380.36826999999</v>
      </c>
      <c r="D8" s="16">
        <v>152466.74612</v>
      </c>
      <c r="E8" s="19">
        <f t="shared" si="1"/>
        <v>1.2458431713787814</v>
      </c>
      <c r="F8" s="17">
        <v>142460.1</v>
      </c>
      <c r="G8" s="19">
        <f t="shared" si="2"/>
        <v>1.1640764120410179</v>
      </c>
      <c r="H8" s="19">
        <f t="shared" si="3"/>
        <v>0.93436833686918075</v>
      </c>
      <c r="I8" s="17">
        <v>142460.1</v>
      </c>
      <c r="J8" s="19">
        <f t="shared" si="4"/>
        <v>1.1640764120410179</v>
      </c>
      <c r="K8" s="25">
        <f t="shared" si="5"/>
        <v>0.93436833686918075</v>
      </c>
      <c r="L8" s="17">
        <v>142460.1</v>
      </c>
      <c r="M8" s="19">
        <f t="shared" si="6"/>
        <v>1.1640764120410179</v>
      </c>
      <c r="N8" s="25">
        <f t="shared" si="7"/>
        <v>0.93436833686918075</v>
      </c>
    </row>
    <row r="9" spans="1:14">
      <c r="A9" s="8" t="s">
        <v>5</v>
      </c>
      <c r="B9" s="7" t="s">
        <v>14</v>
      </c>
      <c r="C9" s="17">
        <v>42041.307569999997</v>
      </c>
      <c r="D9" s="16">
        <v>44754.9</v>
      </c>
      <c r="E9" s="19">
        <f t="shared" si="1"/>
        <v>1.0645458618403292</v>
      </c>
      <c r="F9" s="17">
        <v>46847.9</v>
      </c>
      <c r="G9" s="19">
        <f t="shared" si="2"/>
        <v>1.114330231570388</v>
      </c>
      <c r="H9" s="19">
        <f t="shared" si="3"/>
        <v>1.0467658289930264</v>
      </c>
      <c r="I9" s="17">
        <v>45830.9</v>
      </c>
      <c r="J9" s="19">
        <f t="shared" si="4"/>
        <v>1.0901397375352853</v>
      </c>
      <c r="K9" s="25">
        <f t="shared" si="5"/>
        <v>1.024042060198995</v>
      </c>
      <c r="L9" s="17">
        <v>45875.8</v>
      </c>
      <c r="M9" s="19">
        <f t="shared" si="6"/>
        <v>1.0912077347645637</v>
      </c>
      <c r="N9" s="25">
        <f t="shared" si="7"/>
        <v>1.0250453023020942</v>
      </c>
    </row>
    <row r="10" spans="1:14" ht="27.6">
      <c r="A10" s="8" t="s">
        <v>4</v>
      </c>
      <c r="B10" s="7" t="s">
        <v>15</v>
      </c>
      <c r="C10" s="17">
        <v>63897.311700000006</v>
      </c>
      <c r="D10" s="16">
        <v>74806.5</v>
      </c>
      <c r="E10" s="19">
        <f t="shared" si="1"/>
        <v>1.1707300042796636</v>
      </c>
      <c r="F10" s="17">
        <v>73952.7</v>
      </c>
      <c r="G10" s="19">
        <f t="shared" si="2"/>
        <v>1.1573679397845464</v>
      </c>
      <c r="H10" s="19">
        <f t="shared" si="3"/>
        <v>0.98858655330753342</v>
      </c>
      <c r="I10" s="17">
        <v>73952.7</v>
      </c>
      <c r="J10" s="19">
        <f t="shared" si="4"/>
        <v>1.1573679397845464</v>
      </c>
      <c r="K10" s="25">
        <f t="shared" si="5"/>
        <v>0.98858655330753342</v>
      </c>
      <c r="L10" s="17">
        <v>73952.7</v>
      </c>
      <c r="M10" s="19">
        <f t="shared" si="6"/>
        <v>1.1573679397845464</v>
      </c>
      <c r="N10" s="25">
        <f t="shared" si="7"/>
        <v>0.98858655330753342</v>
      </c>
    </row>
    <row r="11" spans="1:14">
      <c r="A11" s="8" t="s">
        <v>78</v>
      </c>
      <c r="B11" s="7" t="s">
        <v>16</v>
      </c>
      <c r="C11" s="17">
        <v>22136.589809999998</v>
      </c>
      <c r="D11" s="16">
        <v>22487.4</v>
      </c>
      <c r="E11" s="19">
        <f t="shared" si="1"/>
        <v>1.0158475263358555</v>
      </c>
      <c r="F11" s="17">
        <v>22599.599999999999</v>
      </c>
      <c r="G11" s="19">
        <f t="shared" si="2"/>
        <v>1.0209160577114205</v>
      </c>
      <c r="H11" s="19">
        <f t="shared" si="3"/>
        <v>1.0049894607646948</v>
      </c>
      <c r="I11" s="16">
        <v>22599.599999999999</v>
      </c>
      <c r="J11" s="19">
        <f t="shared" si="4"/>
        <v>1.0209160577114205</v>
      </c>
      <c r="K11" s="25">
        <f t="shared" si="5"/>
        <v>1.0049894607646948</v>
      </c>
      <c r="L11" s="16">
        <v>22599.599999999999</v>
      </c>
      <c r="M11" s="19">
        <f t="shared" si="6"/>
        <v>1.0209160577114205</v>
      </c>
      <c r="N11" s="25">
        <f t="shared" si="7"/>
        <v>1.0049894607646948</v>
      </c>
    </row>
    <row r="12" spans="1:14">
      <c r="A12" s="12" t="s">
        <v>147</v>
      </c>
      <c r="B12" s="14" t="s">
        <v>146</v>
      </c>
      <c r="C12" s="17">
        <v>25419.145929999999</v>
      </c>
      <c r="D12" s="16">
        <v>28628.799999999999</v>
      </c>
      <c r="E12" s="19">
        <f t="shared" si="1"/>
        <v>1.1262691547087711</v>
      </c>
      <c r="F12" s="16">
        <v>28158.799999999999</v>
      </c>
      <c r="G12" s="19">
        <f t="shared" si="2"/>
        <v>1.1077791550331606</v>
      </c>
      <c r="H12" s="19">
        <f t="shared" si="3"/>
        <v>0.98358296540546586</v>
      </c>
      <c r="I12" s="16">
        <v>28158.799999999999</v>
      </c>
      <c r="J12" s="19">
        <f t="shared" si="4"/>
        <v>1.1077791550331606</v>
      </c>
      <c r="K12" s="25">
        <f t="shared" si="5"/>
        <v>0.98358296540546586</v>
      </c>
      <c r="L12" s="16">
        <v>28158.799999999999</v>
      </c>
      <c r="M12" s="19">
        <f t="shared" si="6"/>
        <v>1.1077791550331606</v>
      </c>
      <c r="N12" s="25">
        <f t="shared" si="7"/>
        <v>0.98358296540546586</v>
      </c>
    </row>
    <row r="13" spans="1:14">
      <c r="A13" s="8" t="s">
        <v>79</v>
      </c>
      <c r="B13" s="7" t="s">
        <v>17</v>
      </c>
      <c r="C13" s="17">
        <v>0</v>
      </c>
      <c r="D13" s="16">
        <v>4524.0879999999997</v>
      </c>
      <c r="E13" s="19"/>
      <c r="F13" s="17">
        <v>20000</v>
      </c>
      <c r="G13" s="19"/>
      <c r="H13" s="19">
        <f t="shared" si="3"/>
        <v>4.4207804976384191</v>
      </c>
      <c r="I13" s="17">
        <v>20000</v>
      </c>
      <c r="J13" s="19"/>
      <c r="K13" s="25">
        <f t="shared" si="5"/>
        <v>4.4207804976384191</v>
      </c>
      <c r="L13" s="17">
        <v>20000</v>
      </c>
      <c r="M13" s="19"/>
      <c r="N13" s="25">
        <f t="shared" si="7"/>
        <v>4.4207804976384191</v>
      </c>
    </row>
    <row r="14" spans="1:14">
      <c r="A14" s="8" t="s">
        <v>80</v>
      </c>
      <c r="B14" s="7" t="s">
        <v>18</v>
      </c>
      <c r="C14" s="17">
        <v>352958.59781999997</v>
      </c>
      <c r="D14" s="16">
        <v>498144.13208000001</v>
      </c>
      <c r="E14" s="19">
        <f t="shared" si="1"/>
        <v>1.4113387098563923</v>
      </c>
      <c r="F14" s="17">
        <v>1023334.1</v>
      </c>
      <c r="G14" s="19">
        <f t="shared" si="2"/>
        <v>2.8993035056249705</v>
      </c>
      <c r="H14" s="19">
        <f t="shared" si="3"/>
        <v>2.0542931936728235</v>
      </c>
      <c r="I14" s="16">
        <v>409981.5</v>
      </c>
      <c r="J14" s="19">
        <f t="shared" si="4"/>
        <v>1.1615569149815137</v>
      </c>
      <c r="K14" s="25">
        <f t="shared" si="5"/>
        <v>0.82301782475710983</v>
      </c>
      <c r="L14" s="16">
        <v>968101.8</v>
      </c>
      <c r="M14" s="19">
        <f t="shared" si="6"/>
        <v>2.7428197130749812</v>
      </c>
      <c r="N14" s="25">
        <f t="shared" si="7"/>
        <v>1.9434170507192217</v>
      </c>
    </row>
    <row r="15" spans="1:14">
      <c r="A15" s="8" t="s">
        <v>3</v>
      </c>
      <c r="B15" s="7" t="s">
        <v>19</v>
      </c>
      <c r="C15" s="17">
        <f>C16+C17</f>
        <v>9737.5397400000002</v>
      </c>
      <c r="D15" s="17">
        <f>D16+D17</f>
        <v>9537.1</v>
      </c>
      <c r="E15" s="19">
        <f t="shared" si="1"/>
        <v>0.97941577181178208</v>
      </c>
      <c r="F15" s="17">
        <f>F16+F17</f>
        <v>10137</v>
      </c>
      <c r="G15" s="19">
        <f t="shared" si="2"/>
        <v>1.0410227090893496</v>
      </c>
      <c r="H15" s="19">
        <f t="shared" si="3"/>
        <v>1.0629017206488345</v>
      </c>
      <c r="I15" s="17">
        <f>I16+I17</f>
        <v>10242.800000000001</v>
      </c>
      <c r="J15" s="19">
        <f t="shared" si="4"/>
        <v>1.0518878765572053</v>
      </c>
      <c r="K15" s="24">
        <f t="shared" si="5"/>
        <v>1.0739952396430781</v>
      </c>
      <c r="L15" s="17">
        <f>L16+L17</f>
        <v>10605</v>
      </c>
      <c r="M15" s="19">
        <f t="shared" si="6"/>
        <v>1.0890841304027377</v>
      </c>
      <c r="N15" s="24">
        <f t="shared" si="7"/>
        <v>1.1119732413417076</v>
      </c>
    </row>
    <row r="16" spans="1:14">
      <c r="A16" s="8" t="s">
        <v>2</v>
      </c>
      <c r="B16" s="7" t="s">
        <v>20</v>
      </c>
      <c r="C16" s="17">
        <v>9695.7999999999993</v>
      </c>
      <c r="D16" s="16">
        <v>9494.4</v>
      </c>
      <c r="E16" s="19">
        <f t="shared" si="1"/>
        <v>0.97922811939190169</v>
      </c>
      <c r="F16" s="17">
        <v>10094.299999999999</v>
      </c>
      <c r="G16" s="19">
        <f t="shared" si="2"/>
        <v>1.0411002702200953</v>
      </c>
      <c r="H16" s="19">
        <f t="shared" si="3"/>
        <v>1.0631846140883046</v>
      </c>
      <c r="I16" s="17">
        <v>10200.1</v>
      </c>
      <c r="J16" s="19">
        <f t="shared" si="4"/>
        <v>1.0520122114730091</v>
      </c>
      <c r="K16" s="25">
        <f t="shared" si="5"/>
        <v>1.0743280249410179</v>
      </c>
      <c r="L16" s="17">
        <v>10562.3</v>
      </c>
      <c r="M16" s="19">
        <f t="shared" si="6"/>
        <v>1.0893685925864807</v>
      </c>
      <c r="N16" s="25">
        <f t="shared" si="7"/>
        <v>1.1124768284462421</v>
      </c>
    </row>
    <row r="17" spans="1:14">
      <c r="A17" s="8" t="s">
        <v>1</v>
      </c>
      <c r="B17" s="7" t="s">
        <v>21</v>
      </c>
      <c r="C17" s="17">
        <v>41.739739999999998</v>
      </c>
      <c r="D17" s="16">
        <v>42.7</v>
      </c>
      <c r="E17" s="19">
        <f t="shared" si="1"/>
        <v>1.0230058931847683</v>
      </c>
      <c r="F17" s="17">
        <v>42.7</v>
      </c>
      <c r="G17" s="19">
        <f t="shared" si="2"/>
        <v>1.0230058931847683</v>
      </c>
      <c r="H17" s="19">
        <f t="shared" si="3"/>
        <v>1</v>
      </c>
      <c r="I17" s="17">
        <v>42.7</v>
      </c>
      <c r="J17" s="19">
        <f t="shared" si="4"/>
        <v>1.0230058931847683</v>
      </c>
      <c r="K17" s="25">
        <f t="shared" si="5"/>
        <v>1</v>
      </c>
      <c r="L17" s="17">
        <v>42.7</v>
      </c>
      <c r="M17" s="19">
        <f t="shared" si="6"/>
        <v>1.0230058931847683</v>
      </c>
      <c r="N17" s="25">
        <f t="shared" si="7"/>
        <v>1</v>
      </c>
    </row>
    <row r="18" spans="1:14" ht="27.6">
      <c r="A18" s="8" t="s">
        <v>81</v>
      </c>
      <c r="B18" s="7" t="s">
        <v>22</v>
      </c>
      <c r="C18" s="17">
        <f>C19+C20+C21</f>
        <v>67694.111869999993</v>
      </c>
      <c r="D18" s="17">
        <f>D19+D20+D21</f>
        <v>194048</v>
      </c>
      <c r="E18" s="19">
        <f t="shared" si="1"/>
        <v>2.8665417809550475</v>
      </c>
      <c r="F18" s="17">
        <f>F19+F20+F21</f>
        <v>90336</v>
      </c>
      <c r="G18" s="19">
        <f t="shared" si="2"/>
        <v>1.3344735236866918</v>
      </c>
      <c r="H18" s="19">
        <f t="shared" si="3"/>
        <v>0.46553430079155672</v>
      </c>
      <c r="I18" s="17">
        <f>I19+I20+I21</f>
        <v>76214.100000000006</v>
      </c>
      <c r="J18" s="19">
        <f t="shared" si="4"/>
        <v>1.1258601065091425</v>
      </c>
      <c r="K18" s="24">
        <f t="shared" si="5"/>
        <v>0.39275900808047498</v>
      </c>
      <c r="L18" s="17">
        <f>L19+L20+L21</f>
        <v>72022.5</v>
      </c>
      <c r="M18" s="19">
        <f t="shared" si="6"/>
        <v>1.0639403931956779</v>
      </c>
      <c r="N18" s="24">
        <f t="shared" si="7"/>
        <v>0.37115816705145116</v>
      </c>
    </row>
    <row r="19" spans="1:14">
      <c r="A19" s="8" t="s">
        <v>82</v>
      </c>
      <c r="B19" s="7" t="s">
        <v>23</v>
      </c>
      <c r="C19" s="17">
        <v>17758.305</v>
      </c>
      <c r="D19" s="16">
        <v>25734.400000000001</v>
      </c>
      <c r="E19" s="19">
        <f t="shared" si="1"/>
        <v>1.4491473144537161</v>
      </c>
      <c r="F19" s="16">
        <v>22151</v>
      </c>
      <c r="G19" s="19">
        <f t="shared" si="2"/>
        <v>1.2473600380216467</v>
      </c>
      <c r="H19" s="19">
        <f t="shared" si="3"/>
        <v>0.86075447649838344</v>
      </c>
      <c r="I19" s="17">
        <v>22778.799999999999</v>
      </c>
      <c r="J19" s="19">
        <f t="shared" si="4"/>
        <v>1.2827125111321154</v>
      </c>
      <c r="K19" s="25">
        <f t="shared" si="5"/>
        <v>0.88514983834866945</v>
      </c>
      <c r="L19" s="17">
        <v>18587.2</v>
      </c>
      <c r="M19" s="19">
        <f t="shared" si="6"/>
        <v>1.0466764705302674</v>
      </c>
      <c r="N19" s="25">
        <f t="shared" si="7"/>
        <v>0.72227057945784634</v>
      </c>
    </row>
    <row r="20" spans="1:14" ht="27.6">
      <c r="A20" s="8" t="s">
        <v>83</v>
      </c>
      <c r="B20" s="7" t="s">
        <v>24</v>
      </c>
      <c r="C20" s="17">
        <v>33361.154869999998</v>
      </c>
      <c r="D20" s="16">
        <v>38561.699999999997</v>
      </c>
      <c r="E20" s="19">
        <f t="shared" si="1"/>
        <v>1.1558862440543562</v>
      </c>
      <c r="F20" s="16">
        <v>52985</v>
      </c>
      <c r="G20" s="19">
        <f t="shared" si="2"/>
        <v>1.5882243947030363</v>
      </c>
      <c r="H20" s="19">
        <f t="shared" si="3"/>
        <v>1.3740317465256979</v>
      </c>
      <c r="I20" s="17">
        <v>53235.3</v>
      </c>
      <c r="J20" s="19">
        <f t="shared" si="4"/>
        <v>1.5957271325721347</v>
      </c>
      <c r="K20" s="25">
        <f t="shared" si="5"/>
        <v>1.3805226429332733</v>
      </c>
      <c r="L20" s="17">
        <v>53235.3</v>
      </c>
      <c r="M20" s="19">
        <f t="shared" si="6"/>
        <v>1.5957271325721347</v>
      </c>
      <c r="N20" s="25">
        <f t="shared" si="7"/>
        <v>1.3805226429332733</v>
      </c>
    </row>
    <row r="21" spans="1:14" ht="27.6">
      <c r="A21" s="8" t="s">
        <v>84</v>
      </c>
      <c r="B21" s="7" t="s">
        <v>25</v>
      </c>
      <c r="C21" s="17">
        <v>16574.651999999998</v>
      </c>
      <c r="D21" s="16">
        <v>129751.9</v>
      </c>
      <c r="E21" s="19">
        <f t="shared" si="1"/>
        <v>7.8283332886868457</v>
      </c>
      <c r="F21" s="16">
        <v>15200</v>
      </c>
      <c r="G21" s="19">
        <f t="shared" si="2"/>
        <v>0.91706299474643582</v>
      </c>
      <c r="H21" s="19">
        <f t="shared" si="3"/>
        <v>0.1171466467928408</v>
      </c>
      <c r="I21" s="16">
        <v>200</v>
      </c>
      <c r="J21" s="19">
        <f t="shared" si="4"/>
        <v>1.2066618351926788E-2</v>
      </c>
      <c r="K21" s="25">
        <f t="shared" si="5"/>
        <v>1.5414032472742211E-3</v>
      </c>
      <c r="L21" s="16">
        <v>200</v>
      </c>
      <c r="M21" s="19">
        <f t="shared" si="6"/>
        <v>1.2066618351926788E-2</v>
      </c>
      <c r="N21" s="25">
        <f t="shared" si="7"/>
        <v>1.5414032472742211E-3</v>
      </c>
    </row>
    <row r="22" spans="1:14">
      <c r="A22" s="8" t="s">
        <v>85</v>
      </c>
      <c r="B22" s="7" t="s">
        <v>26</v>
      </c>
      <c r="C22" s="17">
        <f>C23+C24+C25+C26+C27+C28+C29+C30+C31</f>
        <v>3913450.7120300001</v>
      </c>
      <c r="D22" s="17">
        <f>D23+D24+D25+D26+D27+D28+D29+D30+D31</f>
        <v>4148517.0895100003</v>
      </c>
      <c r="E22" s="19">
        <f t="shared" si="1"/>
        <v>1.0600662675416872</v>
      </c>
      <c r="F22" s="17">
        <f>F23+F24+F25+F26+F27+F28+F29+F30+F31</f>
        <v>3587840.8</v>
      </c>
      <c r="G22" s="19">
        <f t="shared" si="2"/>
        <v>0.91679723701921911</v>
      </c>
      <c r="H22" s="19">
        <f t="shared" si="3"/>
        <v>0.86484898641788543</v>
      </c>
      <c r="I22" s="17">
        <f>I23+I24+I25+I26+I27+I28+I29+I30+I31</f>
        <v>3032434.2</v>
      </c>
      <c r="J22" s="19">
        <f t="shared" si="4"/>
        <v>0.7748747647896157</v>
      </c>
      <c r="K22" s="24">
        <f t="shared" si="5"/>
        <v>0.73096823143572354</v>
      </c>
      <c r="L22" s="17">
        <f>L23+L24+L25+L26+L27+L28+L29+L30+L31</f>
        <v>3028807.8000000003</v>
      </c>
      <c r="M22" s="19">
        <f t="shared" si="6"/>
        <v>0.77394811456022794</v>
      </c>
      <c r="N22" s="24">
        <f t="shared" si="7"/>
        <v>0.73009408775455864</v>
      </c>
    </row>
    <row r="23" spans="1:14">
      <c r="A23" s="8" t="s">
        <v>86</v>
      </c>
      <c r="B23" s="7" t="s">
        <v>27</v>
      </c>
      <c r="C23" s="17">
        <v>91595.069439999992</v>
      </c>
      <c r="D23" s="16">
        <v>112059.82962</v>
      </c>
      <c r="E23" s="19">
        <f t="shared" si="1"/>
        <v>1.2234264388369245</v>
      </c>
      <c r="F23" s="16">
        <v>99866.1</v>
      </c>
      <c r="G23" s="19">
        <f t="shared" si="2"/>
        <v>1.090299954032111</v>
      </c>
      <c r="H23" s="19">
        <f t="shared" si="3"/>
        <v>0.891185542032774</v>
      </c>
      <c r="I23" s="16">
        <v>97479.8</v>
      </c>
      <c r="J23" s="19">
        <f t="shared" si="4"/>
        <v>1.0642472416471593</v>
      </c>
      <c r="K23" s="25">
        <f t="shared" si="5"/>
        <v>0.869890667606389</v>
      </c>
      <c r="L23" s="16">
        <v>97489.8</v>
      </c>
      <c r="M23" s="19">
        <f t="shared" si="6"/>
        <v>1.0643564178294707</v>
      </c>
      <c r="N23" s="25">
        <f t="shared" si="7"/>
        <v>0.86997990565033312</v>
      </c>
    </row>
    <row r="24" spans="1:14">
      <c r="A24" s="12" t="s">
        <v>148</v>
      </c>
      <c r="B24" s="13" t="s">
        <v>149</v>
      </c>
      <c r="C24" s="17">
        <v>0</v>
      </c>
      <c r="D24" s="16">
        <v>1000</v>
      </c>
      <c r="E24" s="19" t="e">
        <f t="shared" si="1"/>
        <v>#DIV/0!</v>
      </c>
      <c r="F24" s="16">
        <v>1000</v>
      </c>
      <c r="G24" s="19"/>
      <c r="H24" s="19">
        <f t="shared" si="3"/>
        <v>1</v>
      </c>
      <c r="I24" s="16">
        <v>1000</v>
      </c>
      <c r="J24" s="19"/>
      <c r="K24" s="25">
        <f t="shared" si="5"/>
        <v>1</v>
      </c>
      <c r="L24" s="16">
        <v>1000</v>
      </c>
      <c r="M24" s="19"/>
      <c r="N24" s="25">
        <f t="shared" si="7"/>
        <v>1</v>
      </c>
    </row>
    <row r="25" spans="1:14">
      <c r="A25" s="8" t="s">
        <v>87</v>
      </c>
      <c r="B25" s="7" t="s">
        <v>28</v>
      </c>
      <c r="C25" s="17">
        <v>1152264.7039300001</v>
      </c>
      <c r="D25" s="16">
        <v>1031002.35174</v>
      </c>
      <c r="E25" s="19">
        <f t="shared" si="1"/>
        <v>0.89476172291278755</v>
      </c>
      <c r="F25" s="17">
        <v>924690.4</v>
      </c>
      <c r="G25" s="19">
        <f t="shared" si="2"/>
        <v>0.80249824267477943</v>
      </c>
      <c r="H25" s="19">
        <f t="shared" si="3"/>
        <v>0.89688486009699242</v>
      </c>
      <c r="I25" s="17">
        <v>883898.9</v>
      </c>
      <c r="J25" s="19">
        <f t="shared" si="4"/>
        <v>0.7670970888766343</v>
      </c>
      <c r="K25" s="25">
        <f t="shared" si="5"/>
        <v>0.85731996489461282</v>
      </c>
      <c r="L25" s="17">
        <v>880269.4</v>
      </c>
      <c r="M25" s="19">
        <f t="shared" si="6"/>
        <v>0.76394720501086899</v>
      </c>
      <c r="N25" s="25">
        <f t="shared" si="7"/>
        <v>0.85379960435045443</v>
      </c>
    </row>
    <row r="26" spans="1:14">
      <c r="A26" s="8" t="s">
        <v>88</v>
      </c>
      <c r="B26" s="7" t="s">
        <v>29</v>
      </c>
      <c r="C26" s="17">
        <v>444125.17901999998</v>
      </c>
      <c r="D26" s="16">
        <v>374793.95899999997</v>
      </c>
      <c r="E26" s="19">
        <f t="shared" si="1"/>
        <v>0.84389261565177354</v>
      </c>
      <c r="F26" s="17">
        <v>294105.7</v>
      </c>
      <c r="G26" s="19">
        <f t="shared" si="2"/>
        <v>0.66221352423424695</v>
      </c>
      <c r="H26" s="19">
        <f t="shared" si="3"/>
        <v>0.7847130214817577</v>
      </c>
      <c r="I26" s="17">
        <v>207678.2</v>
      </c>
      <c r="J26" s="19">
        <f t="shared" si="4"/>
        <v>0.46761185767098284</v>
      </c>
      <c r="K26" s="25">
        <f t="shared" si="5"/>
        <v>0.55411298665035325</v>
      </c>
      <c r="L26" s="17">
        <v>190026.9</v>
      </c>
      <c r="M26" s="19">
        <f t="shared" si="6"/>
        <v>0.42786788269764514</v>
      </c>
      <c r="N26" s="25">
        <f t="shared" si="7"/>
        <v>0.50701697675975621</v>
      </c>
    </row>
    <row r="27" spans="1:14">
      <c r="A27" s="8" t="s">
        <v>89</v>
      </c>
      <c r="B27" s="7" t="s">
        <v>30</v>
      </c>
      <c r="C27" s="17">
        <v>85072.239669999995</v>
      </c>
      <c r="D27" s="16">
        <v>78383.7</v>
      </c>
      <c r="E27" s="19">
        <f t="shared" si="1"/>
        <v>0.92137811704563999</v>
      </c>
      <c r="F27" s="17">
        <v>74209.100000000006</v>
      </c>
      <c r="G27" s="19">
        <f t="shared" si="2"/>
        <v>0.87230688045667171</v>
      </c>
      <c r="H27" s="19">
        <f t="shared" si="3"/>
        <v>0.94674147813894993</v>
      </c>
      <c r="I27" s="17">
        <v>77054.5</v>
      </c>
      <c r="J27" s="19">
        <f t="shared" si="4"/>
        <v>0.90575374880100423</v>
      </c>
      <c r="K27" s="25">
        <f t="shared" si="5"/>
        <v>0.98304239274236871</v>
      </c>
      <c r="L27" s="17">
        <v>76266.5</v>
      </c>
      <c r="M27" s="19">
        <f t="shared" si="6"/>
        <v>0.89649103274866215</v>
      </c>
      <c r="N27" s="25">
        <f t="shared" si="7"/>
        <v>0.97298928221045966</v>
      </c>
    </row>
    <row r="28" spans="1:14">
      <c r="A28" s="8" t="s">
        <v>90</v>
      </c>
      <c r="B28" s="7" t="s">
        <v>31</v>
      </c>
      <c r="C28" s="17">
        <v>4986.1480000000001</v>
      </c>
      <c r="D28" s="16">
        <v>36717</v>
      </c>
      <c r="E28" s="19">
        <f t="shared" si="1"/>
        <v>7.3638006733855468</v>
      </c>
      <c r="F28" s="17">
        <v>128916.1</v>
      </c>
      <c r="G28" s="19">
        <f t="shared" si="2"/>
        <v>25.854848271651786</v>
      </c>
      <c r="H28" s="19">
        <f t="shared" si="3"/>
        <v>3.5110738894789879</v>
      </c>
      <c r="I28" s="17">
        <v>20377.400000000001</v>
      </c>
      <c r="J28" s="19">
        <f t="shared" si="4"/>
        <v>4.0868020764726598</v>
      </c>
      <c r="K28" s="25">
        <f t="shared" si="5"/>
        <v>0.55498542909279081</v>
      </c>
      <c r="L28" s="17">
        <v>20377.400000000001</v>
      </c>
      <c r="M28" s="19">
        <f t="shared" si="6"/>
        <v>4.0868020764726598</v>
      </c>
      <c r="N28" s="25">
        <f t="shared" si="7"/>
        <v>0.55498542909279081</v>
      </c>
    </row>
    <row r="29" spans="1:14">
      <c r="A29" s="8" t="s">
        <v>91</v>
      </c>
      <c r="B29" s="7" t="s">
        <v>32</v>
      </c>
      <c r="C29" s="17">
        <v>2066314.7852699999</v>
      </c>
      <c r="D29" s="16">
        <v>1662436.3330000001</v>
      </c>
      <c r="E29" s="19">
        <f t="shared" si="1"/>
        <v>0.8045416626986841</v>
      </c>
      <c r="F29" s="17">
        <v>1077979.6000000001</v>
      </c>
      <c r="G29" s="19">
        <f t="shared" si="2"/>
        <v>0.52169185822243602</v>
      </c>
      <c r="H29" s="19">
        <f t="shared" si="3"/>
        <v>0.64843361432957802</v>
      </c>
      <c r="I29" s="17">
        <v>1154655.5</v>
      </c>
      <c r="J29" s="19">
        <f t="shared" si="4"/>
        <v>0.5587994182837559</v>
      </c>
      <c r="K29" s="25">
        <f t="shared" si="5"/>
        <v>0.69455622274347872</v>
      </c>
      <c r="L29" s="17">
        <v>1192739.2</v>
      </c>
      <c r="M29" s="19">
        <f t="shared" si="6"/>
        <v>0.57723015317056248</v>
      </c>
      <c r="N29" s="25">
        <f t="shared" si="7"/>
        <v>0.71746458876269026</v>
      </c>
    </row>
    <row r="30" spans="1:14">
      <c r="A30" s="8" t="s">
        <v>92</v>
      </c>
      <c r="B30" s="7" t="s">
        <v>33</v>
      </c>
      <c r="C30" s="17">
        <v>37487.121299999999</v>
      </c>
      <c r="D30" s="16">
        <v>38868.052380000001</v>
      </c>
      <c r="E30" s="19">
        <f t="shared" si="1"/>
        <v>1.0368374799694209</v>
      </c>
      <c r="F30" s="17">
        <v>36117.4</v>
      </c>
      <c r="G30" s="19">
        <f t="shared" si="2"/>
        <v>0.96346155019377289</v>
      </c>
      <c r="H30" s="19">
        <f t="shared" si="3"/>
        <v>0.92923102106820821</v>
      </c>
      <c r="I30" s="17">
        <v>28136.1</v>
      </c>
      <c r="J30" s="19">
        <f t="shared" si="4"/>
        <v>0.75055376418033992</v>
      </c>
      <c r="K30" s="25">
        <f t="shared" si="5"/>
        <v>0.72388757030897044</v>
      </c>
      <c r="L30" s="17">
        <v>28136.1</v>
      </c>
      <c r="M30" s="19">
        <f t="shared" si="6"/>
        <v>0.75055376418033992</v>
      </c>
      <c r="N30" s="25">
        <f t="shared" si="7"/>
        <v>0.72388757030897044</v>
      </c>
    </row>
    <row r="31" spans="1:14">
      <c r="A31" s="8" t="s">
        <v>93</v>
      </c>
      <c r="B31" s="7" t="s">
        <v>34</v>
      </c>
      <c r="C31" s="17">
        <v>31605.465399999997</v>
      </c>
      <c r="D31" s="16">
        <v>813255.86376999994</v>
      </c>
      <c r="E31" s="19">
        <f t="shared" si="1"/>
        <v>25.731494647441579</v>
      </c>
      <c r="F31" s="16">
        <v>950956.4</v>
      </c>
      <c r="G31" s="19">
        <f t="shared" si="2"/>
        <v>30.088353009982889</v>
      </c>
      <c r="H31" s="19">
        <f t="shared" si="3"/>
        <v>1.1693200656330511</v>
      </c>
      <c r="I31" s="16">
        <v>562153.80000000005</v>
      </c>
      <c r="J31" s="19">
        <f t="shared" si="4"/>
        <v>17.786600921244467</v>
      </c>
      <c r="K31" s="25">
        <f t="shared" si="5"/>
        <v>0.69123854501833015</v>
      </c>
      <c r="L31" s="16">
        <v>542502.5</v>
      </c>
      <c r="M31" s="19">
        <f t="shared" si="6"/>
        <v>17.164831877463829</v>
      </c>
      <c r="N31" s="25">
        <f t="shared" si="7"/>
        <v>0.66707480900921878</v>
      </c>
    </row>
    <row r="32" spans="1:14">
      <c r="A32" s="8" t="s">
        <v>94</v>
      </c>
      <c r="B32" s="7" t="s">
        <v>35</v>
      </c>
      <c r="C32" s="17">
        <f>C33+C34+C35+C36</f>
        <v>1278089.21713</v>
      </c>
      <c r="D32" s="17">
        <f>D33+D34+D35+D36</f>
        <v>1156111.19569</v>
      </c>
      <c r="E32" s="19">
        <f t="shared" si="1"/>
        <v>0.90456220128833686</v>
      </c>
      <c r="F32" s="17">
        <f>F33+F34+F35+F36</f>
        <v>738685.9</v>
      </c>
      <c r="G32" s="19">
        <f t="shared" si="2"/>
        <v>0.57796113925344628</v>
      </c>
      <c r="H32" s="19">
        <f t="shared" si="3"/>
        <v>0.63894018391468943</v>
      </c>
      <c r="I32" s="17">
        <f>I33+I34+I35+I36</f>
        <v>424481.19999999995</v>
      </c>
      <c r="J32" s="19">
        <f t="shared" si="4"/>
        <v>0.33212172852313809</v>
      </c>
      <c r="K32" s="24">
        <f t="shared" si="5"/>
        <v>0.36716295247591435</v>
      </c>
      <c r="L32" s="17">
        <f>L33+L34+L35+L36</f>
        <v>426207.89999999997</v>
      </c>
      <c r="M32" s="19">
        <f t="shared" si="6"/>
        <v>0.33347272967145963</v>
      </c>
      <c r="N32" s="24">
        <f t="shared" si="7"/>
        <v>0.36865649393320421</v>
      </c>
    </row>
    <row r="33" spans="1:14">
      <c r="A33" s="8" t="s">
        <v>95</v>
      </c>
      <c r="B33" s="7" t="s">
        <v>36</v>
      </c>
      <c r="C33" s="17">
        <v>313508.89345999999</v>
      </c>
      <c r="D33" s="16">
        <v>143274.89199999999</v>
      </c>
      <c r="E33" s="19">
        <f t="shared" si="1"/>
        <v>0.45700423493179204</v>
      </c>
      <c r="F33" s="17">
        <v>70456.2</v>
      </c>
      <c r="G33" s="19">
        <f t="shared" si="2"/>
        <v>0.22473429452804142</v>
      </c>
      <c r="H33" s="19">
        <f t="shared" si="3"/>
        <v>0.49175538725933921</v>
      </c>
      <c r="I33" s="17">
        <v>3026.3</v>
      </c>
      <c r="J33" s="19">
        <f t="shared" si="4"/>
        <v>9.6529956984653126E-3</v>
      </c>
      <c r="K33" s="25">
        <f t="shared" si="5"/>
        <v>2.1122333144037549E-2</v>
      </c>
      <c r="L33" s="17">
        <v>3026.3</v>
      </c>
      <c r="M33" s="19">
        <f t="shared" si="6"/>
        <v>9.6529956984653126E-3</v>
      </c>
      <c r="N33" s="25">
        <f t="shared" si="7"/>
        <v>2.1122333144037549E-2</v>
      </c>
    </row>
    <row r="34" spans="1:14">
      <c r="A34" s="8" t="s">
        <v>96</v>
      </c>
      <c r="B34" s="7" t="s">
        <v>37</v>
      </c>
      <c r="C34" s="17">
        <v>920154.60709000006</v>
      </c>
      <c r="D34" s="16">
        <v>860020.7696900001</v>
      </c>
      <c r="E34" s="19">
        <f t="shared" si="1"/>
        <v>0.93464811572245021</v>
      </c>
      <c r="F34" s="17">
        <v>512064.7</v>
      </c>
      <c r="G34" s="19">
        <f t="shared" si="2"/>
        <v>0.556498544977578</v>
      </c>
      <c r="H34" s="19">
        <f t="shared" si="3"/>
        <v>0.59540969014571232</v>
      </c>
      <c r="I34" s="17">
        <v>370825.6</v>
      </c>
      <c r="J34" s="19">
        <f t="shared" si="4"/>
        <v>0.40300357911888346</v>
      </c>
      <c r="K34" s="25">
        <f t="shared" si="5"/>
        <v>0.43118214474479077</v>
      </c>
      <c r="L34" s="17">
        <v>372494.1</v>
      </c>
      <c r="M34" s="19">
        <f t="shared" si="6"/>
        <v>0.40481686135117773</v>
      </c>
      <c r="N34" s="25">
        <f t="shared" si="7"/>
        <v>0.43312221416962732</v>
      </c>
    </row>
    <row r="35" spans="1:14">
      <c r="A35" s="8" t="s">
        <v>97</v>
      </c>
      <c r="B35" s="7" t="s">
        <v>38</v>
      </c>
      <c r="C35" s="17">
        <v>0</v>
      </c>
      <c r="D35" s="16">
        <v>100989.3</v>
      </c>
      <c r="E35" s="19"/>
      <c r="F35" s="17">
        <v>101520.7</v>
      </c>
      <c r="G35" s="19"/>
      <c r="H35" s="19">
        <f t="shared" si="3"/>
        <v>1.0052619435920438</v>
      </c>
      <c r="I35" s="17">
        <v>0</v>
      </c>
      <c r="J35" s="19"/>
      <c r="K35" s="25">
        <f t="shared" si="5"/>
        <v>0</v>
      </c>
      <c r="L35" s="17">
        <v>0</v>
      </c>
      <c r="M35" s="19"/>
      <c r="N35" s="25">
        <f t="shared" si="7"/>
        <v>0</v>
      </c>
    </row>
    <row r="36" spans="1:14">
      <c r="A36" s="8" t="s">
        <v>98</v>
      </c>
      <c r="B36" s="7" t="s">
        <v>39</v>
      </c>
      <c r="C36" s="17">
        <v>44425.71658</v>
      </c>
      <c r="D36" s="16">
        <v>51826.233999999997</v>
      </c>
      <c r="E36" s="19">
        <f t="shared" si="1"/>
        <v>1.1665818356958508</v>
      </c>
      <c r="F36" s="16">
        <v>54644.3</v>
      </c>
      <c r="G36" s="19">
        <f t="shared" si="2"/>
        <v>1.2300150499902189</v>
      </c>
      <c r="H36" s="19">
        <f t="shared" si="3"/>
        <v>1.0543752802875856</v>
      </c>
      <c r="I36" s="16">
        <v>50629.3</v>
      </c>
      <c r="J36" s="19">
        <f t="shared" si="4"/>
        <v>1.1396394678030426</v>
      </c>
      <c r="K36" s="25">
        <f t="shared" si="5"/>
        <v>0.97690486250650599</v>
      </c>
      <c r="L36" s="16">
        <v>50687.5</v>
      </c>
      <c r="M36" s="19">
        <f t="shared" si="6"/>
        <v>1.1409495198287694</v>
      </c>
      <c r="N36" s="25">
        <f t="shared" si="7"/>
        <v>0.97802784589750436</v>
      </c>
    </row>
    <row r="37" spans="1:14">
      <c r="A37" s="8" t="s">
        <v>99</v>
      </c>
      <c r="B37" s="7" t="s">
        <v>40</v>
      </c>
      <c r="C37" s="17">
        <f>C38+C39</f>
        <v>31224.547010000002</v>
      </c>
      <c r="D37" s="17">
        <f>D38+D39</f>
        <v>129979.841</v>
      </c>
      <c r="E37" s="19">
        <f t="shared" si="1"/>
        <v>4.1627454501861161</v>
      </c>
      <c r="F37" s="17">
        <f>F38+F39</f>
        <v>73633.7</v>
      </c>
      <c r="G37" s="19">
        <f t="shared" si="2"/>
        <v>2.358199143014565</v>
      </c>
      <c r="H37" s="19">
        <f t="shared" si="3"/>
        <v>0.56650092378555839</v>
      </c>
      <c r="I37" s="17">
        <f>I38+I39</f>
        <v>28437.100000000002</v>
      </c>
      <c r="J37" s="19">
        <f t="shared" si="4"/>
        <v>0.91072898482378972</v>
      </c>
      <c r="K37" s="24">
        <f t="shared" si="5"/>
        <v>0.21878084925492408</v>
      </c>
      <c r="L37" s="17">
        <f>L38+L39</f>
        <v>28530</v>
      </c>
      <c r="M37" s="19">
        <f t="shared" si="6"/>
        <v>0.91370420813031994</v>
      </c>
      <c r="N37" s="24">
        <f t="shared" si="7"/>
        <v>0.21949557547158408</v>
      </c>
    </row>
    <row r="38" spans="1:14">
      <c r="A38" s="8" t="s">
        <v>100</v>
      </c>
      <c r="B38" s="7" t="s">
        <v>41</v>
      </c>
      <c r="C38" s="17">
        <v>7818.35</v>
      </c>
      <c r="D38" s="16">
        <v>3805.4</v>
      </c>
      <c r="E38" s="19">
        <f t="shared" si="1"/>
        <v>0.48672673901782343</v>
      </c>
      <c r="F38" s="16">
        <v>5063.8</v>
      </c>
      <c r="G38" s="19">
        <f t="shared" si="2"/>
        <v>0.64768141615558272</v>
      </c>
      <c r="H38" s="19">
        <f t="shared" si="3"/>
        <v>1.3306879697272298</v>
      </c>
      <c r="I38" s="16">
        <v>3967.2</v>
      </c>
      <c r="J38" s="19">
        <f t="shared" si="4"/>
        <v>0.50742164267396572</v>
      </c>
      <c r="K38" s="25">
        <f t="shared" si="5"/>
        <v>1.0425185263047247</v>
      </c>
      <c r="L38" s="16">
        <v>4060.1</v>
      </c>
      <c r="M38" s="19">
        <f t="shared" si="6"/>
        <v>0.51930394520582979</v>
      </c>
      <c r="N38" s="25">
        <f t="shared" si="7"/>
        <v>1.0669312030272771</v>
      </c>
    </row>
    <row r="39" spans="1:14">
      <c r="A39" s="8" t="s">
        <v>101</v>
      </c>
      <c r="B39" s="7" t="s">
        <v>42</v>
      </c>
      <c r="C39" s="17">
        <v>23406.19701</v>
      </c>
      <c r="D39" s="16">
        <v>126174.44100000001</v>
      </c>
      <c r="E39" s="19">
        <f t="shared" si="1"/>
        <v>5.3906425271091063</v>
      </c>
      <c r="F39" s="16">
        <v>68569.899999999994</v>
      </c>
      <c r="G39" s="19">
        <f t="shared" si="2"/>
        <v>2.9295617724957359</v>
      </c>
      <c r="H39" s="19">
        <f t="shared" si="3"/>
        <v>0.54345317051969333</v>
      </c>
      <c r="I39" s="16">
        <v>24469.9</v>
      </c>
      <c r="J39" s="19">
        <f t="shared" si="4"/>
        <v>1.0454453574643308</v>
      </c>
      <c r="K39" s="25">
        <f t="shared" si="5"/>
        <v>0.19393705893256147</v>
      </c>
      <c r="L39" s="16">
        <v>24469.9</v>
      </c>
      <c r="M39" s="19">
        <f t="shared" si="6"/>
        <v>1.0454453574643308</v>
      </c>
      <c r="N39" s="25">
        <f t="shared" si="7"/>
        <v>0.19393705893256147</v>
      </c>
    </row>
    <row r="40" spans="1:14">
      <c r="A40" s="8" t="s">
        <v>102</v>
      </c>
      <c r="B40" s="7" t="s">
        <v>43</v>
      </c>
      <c r="C40" s="17">
        <f>C41+C42+C43+C44+C45+C46+C47+C48</f>
        <v>4931295.7714099996</v>
      </c>
      <c r="D40" s="17">
        <f>D41+D42+D43+D44+D45+D46+D47+D48</f>
        <v>5437492.3869500002</v>
      </c>
      <c r="E40" s="19">
        <f t="shared" si="1"/>
        <v>1.1026498184259721</v>
      </c>
      <c r="F40" s="17">
        <f>F41+F42+F43+F44+F45+F46+F47+F48</f>
        <v>5124319.8999999994</v>
      </c>
      <c r="G40" s="19">
        <f t="shared" si="2"/>
        <v>1.0391426792343483</v>
      </c>
      <c r="H40" s="19">
        <f t="shared" si="3"/>
        <v>0.9424049792324094</v>
      </c>
      <c r="I40" s="17">
        <f>I41+I42+I43+I44+I45+I46+I47+I48</f>
        <v>4588156.4999999991</v>
      </c>
      <c r="J40" s="19">
        <f t="shared" si="4"/>
        <v>0.93041600274730896</v>
      </c>
      <c r="K40" s="24">
        <f t="shared" si="5"/>
        <v>0.84380007795718293</v>
      </c>
      <c r="L40" s="17">
        <f>L41+L42+L43+L44+L45+L46+L47+L48</f>
        <v>4580968.3999999994</v>
      </c>
      <c r="M40" s="19">
        <f t="shared" si="6"/>
        <v>0.92895835341269106</v>
      </c>
      <c r="N40" s="24">
        <f t="shared" si="7"/>
        <v>0.84247812668103017</v>
      </c>
    </row>
    <row r="41" spans="1:14">
      <c r="A41" s="8" t="s">
        <v>103</v>
      </c>
      <c r="B41" s="7" t="s">
        <v>44</v>
      </c>
      <c r="C41" s="17">
        <v>1194889.2808599998</v>
      </c>
      <c r="D41" s="16">
        <v>1149715.9369999999</v>
      </c>
      <c r="E41" s="19">
        <f t="shared" si="1"/>
        <v>0.96219453585901515</v>
      </c>
      <c r="F41" s="17">
        <v>1116708.2</v>
      </c>
      <c r="G41" s="19">
        <f t="shared" si="2"/>
        <v>0.9345704391927171</v>
      </c>
      <c r="H41" s="19">
        <f t="shared" si="3"/>
        <v>0.97129052843598185</v>
      </c>
      <c r="I41" s="17">
        <v>1054077.5</v>
      </c>
      <c r="J41" s="19">
        <f t="shared" si="4"/>
        <v>0.88215495517822951</v>
      </c>
      <c r="K41" s="25">
        <f t="shared" si="5"/>
        <v>0.91681559425056491</v>
      </c>
      <c r="L41" s="17">
        <v>1054077.5</v>
      </c>
      <c r="M41" s="19">
        <f t="shared" si="6"/>
        <v>0.88215495517822951</v>
      </c>
      <c r="N41" s="25">
        <f t="shared" si="7"/>
        <v>0.91681559425056491</v>
      </c>
    </row>
    <row r="42" spans="1:14">
      <c r="A42" s="8" t="s">
        <v>104</v>
      </c>
      <c r="B42" s="7" t="s">
        <v>45</v>
      </c>
      <c r="C42" s="17">
        <v>3033357.6232399996</v>
      </c>
      <c r="D42" s="16">
        <v>3573930.58286</v>
      </c>
      <c r="E42" s="19">
        <f t="shared" si="1"/>
        <v>1.1782094387679227</v>
      </c>
      <c r="F42" s="17">
        <v>3331619.2</v>
      </c>
      <c r="G42" s="19">
        <f t="shared" si="2"/>
        <v>1.0983272049674844</v>
      </c>
      <c r="H42" s="19">
        <f t="shared" si="3"/>
        <v>0.93220031076650267</v>
      </c>
      <c r="I42" s="17">
        <v>2882975.8</v>
      </c>
      <c r="J42" s="19">
        <f t="shared" si="4"/>
        <v>0.95042397174409865</v>
      </c>
      <c r="K42" s="25">
        <f t="shared" si="5"/>
        <v>0.80666810201247086</v>
      </c>
      <c r="L42" s="17">
        <v>2875572.7</v>
      </c>
      <c r="M42" s="19">
        <f t="shared" si="6"/>
        <v>0.94798340886971788</v>
      </c>
      <c r="N42" s="25">
        <f t="shared" si="7"/>
        <v>0.80459668517088367</v>
      </c>
    </row>
    <row r="43" spans="1:14">
      <c r="A43" s="8" t="s">
        <v>105</v>
      </c>
      <c r="B43" s="7" t="s">
        <v>46</v>
      </c>
      <c r="C43" s="17">
        <v>0</v>
      </c>
      <c r="D43" s="16">
        <v>120584.23109</v>
      </c>
      <c r="E43" s="19"/>
      <c r="F43" s="17">
        <v>70147.600000000006</v>
      </c>
      <c r="G43" s="19"/>
      <c r="H43" s="19">
        <f t="shared" si="3"/>
        <v>0.58173112160614271</v>
      </c>
      <c r="I43" s="17">
        <v>62979.9</v>
      </c>
      <c r="J43" s="19"/>
      <c r="K43" s="25">
        <f t="shared" si="5"/>
        <v>0.52228968440321133</v>
      </c>
      <c r="L43" s="17">
        <v>62979.9</v>
      </c>
      <c r="M43" s="19"/>
      <c r="N43" s="25">
        <f t="shared" si="7"/>
        <v>0.52228968440321133</v>
      </c>
    </row>
    <row r="44" spans="1:14">
      <c r="A44" s="8" t="s">
        <v>106</v>
      </c>
      <c r="B44" s="7" t="s">
        <v>47</v>
      </c>
      <c r="C44" s="17">
        <v>419491.53191000002</v>
      </c>
      <c r="D44" s="16">
        <v>446048.75300000003</v>
      </c>
      <c r="E44" s="19">
        <f t="shared" si="1"/>
        <v>1.0633081220235401</v>
      </c>
      <c r="F44" s="17">
        <v>453531.8</v>
      </c>
      <c r="G44" s="19">
        <f t="shared" si="2"/>
        <v>1.0811464964143858</v>
      </c>
      <c r="H44" s="19">
        <f t="shared" si="3"/>
        <v>1.0167762984419777</v>
      </c>
      <c r="I44" s="17">
        <v>447907.5</v>
      </c>
      <c r="J44" s="19">
        <f t="shared" si="4"/>
        <v>1.0677390743994719</v>
      </c>
      <c r="K44" s="25">
        <f t="shared" si="5"/>
        <v>1.0041671386535633</v>
      </c>
      <c r="L44" s="17">
        <v>447907.5</v>
      </c>
      <c r="M44" s="19">
        <f t="shared" si="6"/>
        <v>1.0677390743994719</v>
      </c>
      <c r="N44" s="25">
        <f t="shared" si="7"/>
        <v>1.0041671386535633</v>
      </c>
    </row>
    <row r="45" spans="1:14" ht="12.75" customHeight="1">
      <c r="A45" s="8" t="s">
        <v>107</v>
      </c>
      <c r="B45" s="7" t="s">
        <v>48</v>
      </c>
      <c r="C45" s="17">
        <v>23241.87833</v>
      </c>
      <c r="D45" s="16">
        <v>25255.4</v>
      </c>
      <c r="E45" s="19">
        <f t="shared" si="1"/>
        <v>1.0866333452662904</v>
      </c>
      <c r="F45" s="17">
        <v>29653.599999999999</v>
      </c>
      <c r="G45" s="19">
        <f t="shared" si="2"/>
        <v>1.2758693414948274</v>
      </c>
      <c r="H45" s="19">
        <f t="shared" si="3"/>
        <v>1.1741488948898056</v>
      </c>
      <c r="I45" s="17">
        <v>29269.4</v>
      </c>
      <c r="J45" s="19">
        <f t="shared" si="4"/>
        <v>1.2593388358900337</v>
      </c>
      <c r="K45" s="25">
        <f t="shared" si="5"/>
        <v>1.1589363066908462</v>
      </c>
      <c r="L45" s="17">
        <v>29269.4</v>
      </c>
      <c r="M45" s="19">
        <f t="shared" si="6"/>
        <v>1.2593388358900337</v>
      </c>
      <c r="N45" s="25">
        <f t="shared" si="7"/>
        <v>1.1589363066908462</v>
      </c>
    </row>
    <row r="46" spans="1:14">
      <c r="A46" s="8" t="s">
        <v>108</v>
      </c>
      <c r="B46" s="7" t="s">
        <v>49</v>
      </c>
      <c r="C46" s="17">
        <v>759.04</v>
      </c>
      <c r="D46" s="16">
        <v>762.2</v>
      </c>
      <c r="E46" s="19">
        <f t="shared" si="1"/>
        <v>1.0041631534569984</v>
      </c>
      <c r="F46" s="17">
        <v>762.2</v>
      </c>
      <c r="G46" s="19">
        <f t="shared" si="2"/>
        <v>1.0041631534569984</v>
      </c>
      <c r="H46" s="19">
        <f t="shared" si="3"/>
        <v>1</v>
      </c>
      <c r="I46" s="17">
        <v>762.2</v>
      </c>
      <c r="J46" s="19">
        <f t="shared" si="4"/>
        <v>1.0041631534569984</v>
      </c>
      <c r="K46" s="25">
        <f t="shared" si="5"/>
        <v>1</v>
      </c>
      <c r="L46" s="17">
        <v>762.2</v>
      </c>
      <c r="M46" s="19">
        <f t="shared" si="6"/>
        <v>1.0041631534569984</v>
      </c>
      <c r="N46" s="25">
        <f t="shared" si="7"/>
        <v>1</v>
      </c>
    </row>
    <row r="47" spans="1:14">
      <c r="A47" s="8" t="s">
        <v>109</v>
      </c>
      <c r="B47" s="7" t="s">
        <v>50</v>
      </c>
      <c r="C47" s="17">
        <v>153673.65900000001</v>
      </c>
      <c r="D47" s="16">
        <v>12185.7</v>
      </c>
      <c r="E47" s="19">
        <f t="shared" si="1"/>
        <v>7.9295957936421621E-2</v>
      </c>
      <c r="F47" s="17">
        <v>6059</v>
      </c>
      <c r="G47" s="19">
        <f t="shared" si="2"/>
        <v>3.9427706995640674E-2</v>
      </c>
      <c r="H47" s="19">
        <f t="shared" si="3"/>
        <v>0.49722215383605373</v>
      </c>
      <c r="I47" s="17">
        <v>6053.6</v>
      </c>
      <c r="J47" s="19">
        <f t="shared" si="4"/>
        <v>3.9392567596766861E-2</v>
      </c>
      <c r="K47" s="25">
        <f t="shared" si="5"/>
        <v>0.49677901146425729</v>
      </c>
      <c r="L47" s="17">
        <v>6053.6</v>
      </c>
      <c r="M47" s="19">
        <f t="shared" si="6"/>
        <v>3.9392567596766861E-2</v>
      </c>
      <c r="N47" s="25">
        <f t="shared" si="7"/>
        <v>0.49677901146425729</v>
      </c>
    </row>
    <row r="48" spans="1:14">
      <c r="A48" s="8" t="s">
        <v>110</v>
      </c>
      <c r="B48" s="7" t="s">
        <v>51</v>
      </c>
      <c r="C48" s="17">
        <v>105882.75807</v>
      </c>
      <c r="D48" s="16">
        <v>109009.583</v>
      </c>
      <c r="E48" s="19">
        <f t="shared" si="1"/>
        <v>1.0295310113468412</v>
      </c>
      <c r="F48" s="16">
        <v>115838.3</v>
      </c>
      <c r="G48" s="19">
        <f t="shared" si="2"/>
        <v>1.09402420291525</v>
      </c>
      <c r="H48" s="19">
        <f t="shared" si="3"/>
        <v>1.0626432723809245</v>
      </c>
      <c r="I48" s="16">
        <v>104130.6</v>
      </c>
      <c r="J48" s="19">
        <f t="shared" si="4"/>
        <v>0.98345190376660174</v>
      </c>
      <c r="K48" s="25">
        <f t="shared" si="5"/>
        <v>0.95524262302700491</v>
      </c>
      <c r="L48" s="16">
        <v>104345.60000000001</v>
      </c>
      <c r="M48" s="19">
        <f t="shared" si="6"/>
        <v>0.98548245155284142</v>
      </c>
      <c r="N48" s="25">
        <f t="shared" si="7"/>
        <v>0.95721492669135344</v>
      </c>
    </row>
    <row r="49" spans="1:14">
      <c r="A49" s="8" t="s">
        <v>111</v>
      </c>
      <c r="B49" s="7" t="s">
        <v>52</v>
      </c>
      <c r="C49" s="17">
        <f>C50+C51</f>
        <v>182902.45979999998</v>
      </c>
      <c r="D49" s="17">
        <f>D50+D51</f>
        <v>446092.7096</v>
      </c>
      <c r="E49" s="19">
        <f t="shared" si="1"/>
        <v>2.4389650641538285</v>
      </c>
      <c r="F49" s="17">
        <f>F50+F51</f>
        <v>280027.69999999995</v>
      </c>
      <c r="G49" s="19">
        <f t="shared" si="2"/>
        <v>1.5310220557241514</v>
      </c>
      <c r="H49" s="19">
        <f t="shared" si="3"/>
        <v>0.62773431166605187</v>
      </c>
      <c r="I49" s="17">
        <f>I50+I51</f>
        <v>241446</v>
      </c>
      <c r="J49" s="19">
        <f t="shared" si="4"/>
        <v>1.3200806608288165</v>
      </c>
      <c r="K49" s="24">
        <f t="shared" si="5"/>
        <v>0.54124623604922506</v>
      </c>
      <c r="L49" s="17">
        <f>L50+L51</f>
        <v>227927.1</v>
      </c>
      <c r="M49" s="19">
        <f t="shared" si="6"/>
        <v>1.2461674941344885</v>
      </c>
      <c r="N49" s="24">
        <f t="shared" si="7"/>
        <v>0.51094110057161979</v>
      </c>
    </row>
    <row r="50" spans="1:14">
      <c r="A50" s="8" t="s">
        <v>112</v>
      </c>
      <c r="B50" s="7" t="s">
        <v>53</v>
      </c>
      <c r="C50" s="17">
        <v>169835.08463999999</v>
      </c>
      <c r="D50" s="18">
        <v>432754.2096</v>
      </c>
      <c r="E50" s="19">
        <f t="shared" si="1"/>
        <v>2.5480848701981138</v>
      </c>
      <c r="F50" s="16">
        <v>264443.09999999998</v>
      </c>
      <c r="G50" s="19">
        <f t="shared" si="2"/>
        <v>1.5570581341337153</v>
      </c>
      <c r="H50" s="19">
        <f t="shared" si="3"/>
        <v>0.61106996566117278</v>
      </c>
      <c r="I50" s="16">
        <v>227806</v>
      </c>
      <c r="J50" s="19">
        <f t="shared" si="4"/>
        <v>1.3413365117277221</v>
      </c>
      <c r="K50" s="25">
        <f t="shared" si="5"/>
        <v>0.52640966845952553</v>
      </c>
      <c r="L50" s="16">
        <v>214231.6</v>
      </c>
      <c r="M50" s="19">
        <f t="shared" si="6"/>
        <v>1.2614095636016991</v>
      </c>
      <c r="N50" s="25">
        <f t="shared" si="7"/>
        <v>0.4950422092901578</v>
      </c>
    </row>
    <row r="51" spans="1:14">
      <c r="A51" s="8" t="s">
        <v>113</v>
      </c>
      <c r="B51" s="7" t="s">
        <v>54</v>
      </c>
      <c r="C51" s="17">
        <v>13067.37516</v>
      </c>
      <c r="D51" s="18">
        <v>13338.5</v>
      </c>
      <c r="E51" s="19">
        <f t="shared" si="1"/>
        <v>1.0207482250016002</v>
      </c>
      <c r="F51" s="16">
        <v>15584.6</v>
      </c>
      <c r="G51" s="19">
        <f t="shared" si="2"/>
        <v>1.1926343132556088</v>
      </c>
      <c r="H51" s="19">
        <f t="shared" si="3"/>
        <v>1.1683922480038986</v>
      </c>
      <c r="I51" s="16">
        <v>13640</v>
      </c>
      <c r="J51" s="19">
        <f t="shared" si="4"/>
        <v>1.0438209535571334</v>
      </c>
      <c r="K51" s="25">
        <f t="shared" si="5"/>
        <v>1.022603741050343</v>
      </c>
      <c r="L51" s="16">
        <v>13695.5</v>
      </c>
      <c r="M51" s="19">
        <f t="shared" si="6"/>
        <v>1.0480681722464606</v>
      </c>
      <c r="N51" s="25">
        <f t="shared" si="7"/>
        <v>1.0267646287063763</v>
      </c>
    </row>
    <row r="52" spans="1:14">
      <c r="A52" s="8" t="s">
        <v>114</v>
      </c>
      <c r="B52" s="7" t="s">
        <v>55</v>
      </c>
      <c r="C52" s="17">
        <f>C53+C54+C55+C56+C57</f>
        <v>3713824.02147</v>
      </c>
      <c r="D52" s="17">
        <f>D53+D54+D55+D56+D57</f>
        <v>1894913.3969399999</v>
      </c>
      <c r="E52" s="19">
        <f t="shared" si="1"/>
        <v>0.51023241434847477</v>
      </c>
      <c r="F52" s="17">
        <f>F53+F54+F55+F56+F57</f>
        <v>730066.7</v>
      </c>
      <c r="G52" s="19">
        <f t="shared" si="2"/>
        <v>0.19658085460684432</v>
      </c>
      <c r="H52" s="19">
        <f t="shared" si="3"/>
        <v>0.38527707977522763</v>
      </c>
      <c r="I52" s="17">
        <f>I53+I54+I55+I56+I57</f>
        <v>620759.30000000005</v>
      </c>
      <c r="J52" s="19">
        <f t="shared" si="4"/>
        <v>0.16714828069701915</v>
      </c>
      <c r="K52" s="24">
        <f t="shared" si="5"/>
        <v>0.32759243826257861</v>
      </c>
      <c r="L52" s="17">
        <f>L53+L54+L55+L56+L57</f>
        <v>621632</v>
      </c>
      <c r="M52" s="19">
        <f t="shared" si="6"/>
        <v>0.16738326759864799</v>
      </c>
      <c r="N52" s="24">
        <f t="shared" si="7"/>
        <v>0.32805298701452118</v>
      </c>
    </row>
    <row r="53" spans="1:14">
      <c r="A53" s="8" t="s">
        <v>115</v>
      </c>
      <c r="B53" s="7" t="s">
        <v>56</v>
      </c>
      <c r="C53" s="17">
        <v>295987.58662000002</v>
      </c>
      <c r="D53" s="16">
        <v>320448.15000000002</v>
      </c>
      <c r="E53" s="19">
        <f t="shared" si="1"/>
        <v>1.0826405041485858</v>
      </c>
      <c r="F53" s="17">
        <v>311879.5</v>
      </c>
      <c r="G53" s="19">
        <f t="shared" si="2"/>
        <v>1.0536911482048152</v>
      </c>
      <c r="H53" s="19">
        <f t="shared" si="3"/>
        <v>0.97326041670079844</v>
      </c>
      <c r="I53" s="17">
        <v>311879.5</v>
      </c>
      <c r="J53" s="19">
        <f t="shared" si="4"/>
        <v>1.0536911482048152</v>
      </c>
      <c r="K53" s="25">
        <f t="shared" si="5"/>
        <v>0.97326041670079844</v>
      </c>
      <c r="L53" s="17">
        <v>311879.5</v>
      </c>
      <c r="M53" s="19">
        <f t="shared" si="6"/>
        <v>1.0536911482048152</v>
      </c>
      <c r="N53" s="25">
        <f t="shared" si="7"/>
        <v>0.97326041670079844</v>
      </c>
    </row>
    <row r="54" spans="1:14">
      <c r="A54" s="8" t="s">
        <v>116</v>
      </c>
      <c r="B54" s="7" t="s">
        <v>57</v>
      </c>
      <c r="C54" s="17">
        <v>173769.13255000001</v>
      </c>
      <c r="D54" s="16">
        <v>206064.45713999998</v>
      </c>
      <c r="E54" s="19">
        <f t="shared" si="1"/>
        <v>1.185851906584775</v>
      </c>
      <c r="F54" s="17">
        <v>128830.9</v>
      </c>
      <c r="G54" s="19">
        <f t="shared" si="2"/>
        <v>0.74139116717366604</v>
      </c>
      <c r="H54" s="19">
        <f t="shared" si="3"/>
        <v>0.62519709506463994</v>
      </c>
      <c r="I54" s="17">
        <v>128682.5</v>
      </c>
      <c r="J54" s="19">
        <f t="shared" si="4"/>
        <v>0.74053716049352514</v>
      </c>
      <c r="K54" s="25">
        <f t="shared" si="5"/>
        <v>0.62447693205322274</v>
      </c>
      <c r="L54" s="17">
        <v>129517.2</v>
      </c>
      <c r="M54" s="19">
        <f t="shared" si="6"/>
        <v>0.74534066033121826</v>
      </c>
      <c r="N54" s="25">
        <f t="shared" si="7"/>
        <v>0.62852760634992055</v>
      </c>
    </row>
    <row r="55" spans="1:14">
      <c r="A55" s="8" t="s">
        <v>117</v>
      </c>
      <c r="B55" s="7" t="s">
        <v>58</v>
      </c>
      <c r="C55" s="17">
        <v>2851.7727500000001</v>
      </c>
      <c r="D55" s="16">
        <v>2696.7</v>
      </c>
      <c r="E55" s="19">
        <f t="shared" si="1"/>
        <v>0.94562233263502493</v>
      </c>
      <c r="F55" s="17">
        <v>2696.7</v>
      </c>
      <c r="G55" s="19">
        <f t="shared" si="2"/>
        <v>0.94562233263502493</v>
      </c>
      <c r="H55" s="19">
        <f t="shared" si="3"/>
        <v>1</v>
      </c>
      <c r="I55" s="17">
        <v>2696.7</v>
      </c>
      <c r="J55" s="19">
        <f t="shared" si="4"/>
        <v>0.94562233263502493</v>
      </c>
      <c r="K55" s="25">
        <f t="shared" si="5"/>
        <v>1</v>
      </c>
      <c r="L55" s="17">
        <v>2696.7</v>
      </c>
      <c r="M55" s="19">
        <f t="shared" si="6"/>
        <v>0.94562233263502493</v>
      </c>
      <c r="N55" s="25">
        <f t="shared" si="7"/>
        <v>1</v>
      </c>
    </row>
    <row r="56" spans="1:14" ht="27.6">
      <c r="A56" s="8" t="s">
        <v>145</v>
      </c>
      <c r="B56" s="7" t="s">
        <v>144</v>
      </c>
      <c r="C56" s="17">
        <v>19460.10052</v>
      </c>
      <c r="D56" s="16">
        <v>20019.599999999999</v>
      </c>
      <c r="E56" s="19">
        <f t="shared" si="1"/>
        <v>1.0287511094521313</v>
      </c>
      <c r="F56" s="16">
        <v>21242</v>
      </c>
      <c r="G56" s="19">
        <f t="shared" si="2"/>
        <v>1.0915668178675986</v>
      </c>
      <c r="H56" s="19">
        <f t="shared" si="3"/>
        <v>1.0610601610421788</v>
      </c>
      <c r="I56" s="16">
        <v>21242</v>
      </c>
      <c r="J56" s="19">
        <f t="shared" si="4"/>
        <v>1.0915668178675986</v>
      </c>
      <c r="K56" s="25">
        <f t="shared" si="5"/>
        <v>1.0610601610421788</v>
      </c>
      <c r="L56" s="16">
        <v>21242</v>
      </c>
      <c r="M56" s="19">
        <f t="shared" si="6"/>
        <v>1.0915668178675986</v>
      </c>
      <c r="N56" s="25">
        <f t="shared" si="7"/>
        <v>1.0610601610421788</v>
      </c>
    </row>
    <row r="57" spans="1:14">
      <c r="A57" s="8" t="s">
        <v>118</v>
      </c>
      <c r="B57" s="7" t="s">
        <v>59</v>
      </c>
      <c r="C57" s="17">
        <v>3221755.4290300002</v>
      </c>
      <c r="D57" s="16">
        <v>1345684.4897999999</v>
      </c>
      <c r="E57" s="19">
        <f t="shared" si="1"/>
        <v>0.41768672993441835</v>
      </c>
      <c r="F57" s="16">
        <v>265417.59999999998</v>
      </c>
      <c r="G57" s="19">
        <f t="shared" si="2"/>
        <v>8.2382913863797341E-2</v>
      </c>
      <c r="H57" s="19">
        <f t="shared" si="3"/>
        <v>0.19723612927978923</v>
      </c>
      <c r="I57" s="16">
        <v>156258.6</v>
      </c>
      <c r="J57" s="19">
        <f t="shared" si="4"/>
        <v>4.8501074473876513E-2</v>
      </c>
      <c r="K57" s="25">
        <f t="shared" si="5"/>
        <v>0.11611830349863339</v>
      </c>
      <c r="L57" s="16">
        <v>156296.6</v>
      </c>
      <c r="M57" s="19">
        <f t="shared" si="6"/>
        <v>4.8512869286002097E-2</v>
      </c>
      <c r="N57" s="25">
        <f t="shared" si="7"/>
        <v>0.11614654191580177</v>
      </c>
    </row>
    <row r="58" spans="1:14">
      <c r="A58" s="8" t="s">
        <v>119</v>
      </c>
      <c r="B58" s="7" t="s">
        <v>60</v>
      </c>
      <c r="C58" s="17">
        <f>C59+C60+C61+C62+C63</f>
        <v>3273465.9706700002</v>
      </c>
      <c r="D58" s="17">
        <f t="shared" ref="D58:L58" si="8">D59+D60+D61+D62+D63</f>
        <v>5738052.2956199991</v>
      </c>
      <c r="E58" s="19">
        <f t="shared" si="1"/>
        <v>1.7528981046488645</v>
      </c>
      <c r="F58" s="17">
        <f t="shared" si="8"/>
        <v>5667957.8999999994</v>
      </c>
      <c r="G58" s="19">
        <f t="shared" si="2"/>
        <v>1.7314852058290693</v>
      </c>
      <c r="H58" s="19">
        <f t="shared" si="3"/>
        <v>0.98778428776720906</v>
      </c>
      <c r="I58" s="17">
        <f t="shared" si="8"/>
        <v>4889300.6999999993</v>
      </c>
      <c r="J58" s="19">
        <f t="shared" si="4"/>
        <v>1.4936158627606801</v>
      </c>
      <c r="K58" s="24">
        <f t="shared" si="5"/>
        <v>0.85208367719689948</v>
      </c>
      <c r="L58" s="17">
        <f t="shared" si="8"/>
        <v>4837594.1999999993</v>
      </c>
      <c r="M58" s="19">
        <f t="shared" si="6"/>
        <v>1.4778202197134371</v>
      </c>
      <c r="N58" s="24">
        <f t="shared" si="7"/>
        <v>0.84307251847332543</v>
      </c>
    </row>
    <row r="59" spans="1:14">
      <c r="A59" s="8" t="s">
        <v>140</v>
      </c>
      <c r="B59" s="7" t="s">
        <v>142</v>
      </c>
      <c r="C59" s="17">
        <v>80204.795729999998</v>
      </c>
      <c r="D59" s="16">
        <v>88150.2</v>
      </c>
      <c r="E59" s="19">
        <f t="shared" si="1"/>
        <v>1.0990639549378975</v>
      </c>
      <c r="F59" s="17">
        <v>101639.4</v>
      </c>
      <c r="G59" s="19">
        <f t="shared" si="2"/>
        <v>1.2672484117054181</v>
      </c>
      <c r="H59" s="19">
        <f t="shared" si="3"/>
        <v>1.1530251774811628</v>
      </c>
      <c r="I59" s="17">
        <v>101639.4</v>
      </c>
      <c r="J59" s="19">
        <f t="shared" si="4"/>
        <v>1.2672484117054181</v>
      </c>
      <c r="K59" s="25">
        <f t="shared" si="5"/>
        <v>1.1530251774811628</v>
      </c>
      <c r="L59" s="17">
        <v>101639.4</v>
      </c>
      <c r="M59" s="19">
        <f t="shared" si="6"/>
        <v>1.2672484117054181</v>
      </c>
      <c r="N59" s="25">
        <f t="shared" si="7"/>
        <v>1.1530251774811628</v>
      </c>
    </row>
    <row r="60" spans="1:14">
      <c r="A60" s="8" t="s">
        <v>141</v>
      </c>
      <c r="B60" s="7" t="s">
        <v>143</v>
      </c>
      <c r="C60" s="17">
        <v>250938.23546999999</v>
      </c>
      <c r="D60" s="16">
        <v>228666.02299999999</v>
      </c>
      <c r="E60" s="19">
        <f t="shared" si="1"/>
        <v>0.91124424530887138</v>
      </c>
      <c r="F60" s="17">
        <v>234983.2</v>
      </c>
      <c r="G60" s="19">
        <f t="shared" si="2"/>
        <v>0.93641847588464688</v>
      </c>
      <c r="H60" s="19">
        <f t="shared" si="3"/>
        <v>1.0276262162481393</v>
      </c>
      <c r="I60" s="17">
        <v>234983.2</v>
      </c>
      <c r="J60" s="19">
        <f t="shared" si="4"/>
        <v>0.93641847588464688</v>
      </c>
      <c r="K60" s="25">
        <f t="shared" si="5"/>
        <v>1.0276262162481393</v>
      </c>
      <c r="L60" s="17">
        <v>234983.2</v>
      </c>
      <c r="M60" s="19">
        <f t="shared" si="6"/>
        <v>0.93641847588464688</v>
      </c>
      <c r="N60" s="25">
        <f t="shared" si="7"/>
        <v>1.0276262162481393</v>
      </c>
    </row>
    <row r="61" spans="1:14">
      <c r="A61" s="8" t="s">
        <v>120</v>
      </c>
      <c r="B61" s="7" t="s">
        <v>61</v>
      </c>
      <c r="C61" s="17">
        <v>2180257.13258</v>
      </c>
      <c r="D61" s="16">
        <v>4524695.5936199995</v>
      </c>
      <c r="E61" s="19">
        <f t="shared" si="1"/>
        <v>2.0753036538702734</v>
      </c>
      <c r="F61" s="17">
        <v>4535568</v>
      </c>
      <c r="G61" s="19">
        <f t="shared" si="2"/>
        <v>2.0802904080551503</v>
      </c>
      <c r="H61" s="19">
        <f t="shared" si="3"/>
        <v>1.0024029033898614</v>
      </c>
      <c r="I61" s="17">
        <v>4075557.2</v>
      </c>
      <c r="J61" s="19">
        <f t="shared" si="4"/>
        <v>1.8693011659488086</v>
      </c>
      <c r="K61" s="25">
        <f t="shared" si="5"/>
        <v>0.9007362187517538</v>
      </c>
      <c r="L61" s="17">
        <v>4123013.9</v>
      </c>
      <c r="M61" s="19">
        <f t="shared" si="6"/>
        <v>1.8910677270075229</v>
      </c>
      <c r="N61" s="25">
        <f t="shared" si="7"/>
        <v>0.91122459283528667</v>
      </c>
    </row>
    <row r="62" spans="1:14">
      <c r="A62" s="8" t="s">
        <v>121</v>
      </c>
      <c r="B62" s="7" t="s">
        <v>62</v>
      </c>
      <c r="C62" s="17">
        <v>690476.99600000004</v>
      </c>
      <c r="D62" s="16">
        <v>822172.679</v>
      </c>
      <c r="E62" s="19">
        <f t="shared" si="1"/>
        <v>1.1907314563163229</v>
      </c>
      <c r="F62" s="17">
        <v>720396.80000000005</v>
      </c>
      <c r="G62" s="19">
        <f t="shared" si="2"/>
        <v>1.0433320793789342</v>
      </c>
      <c r="H62" s="19">
        <f t="shared" si="3"/>
        <v>0.87621106660490244</v>
      </c>
      <c r="I62" s="17">
        <v>406520.3</v>
      </c>
      <c r="J62" s="19">
        <f t="shared" si="4"/>
        <v>0.58875285107977726</v>
      </c>
      <c r="K62" s="25">
        <f t="shared" si="5"/>
        <v>0.49444637408098546</v>
      </c>
      <c r="L62" s="17">
        <v>307357.09999999998</v>
      </c>
      <c r="M62" s="19">
        <f t="shared" si="6"/>
        <v>0.44513734965907531</v>
      </c>
      <c r="N62" s="25">
        <f t="shared" si="7"/>
        <v>0.37383521473108933</v>
      </c>
    </row>
    <row r="63" spans="1:14">
      <c r="A63" s="8" t="s">
        <v>122</v>
      </c>
      <c r="B63" s="7" t="s">
        <v>63</v>
      </c>
      <c r="C63" s="17">
        <v>71588.810889999993</v>
      </c>
      <c r="D63" s="16">
        <v>74367.8</v>
      </c>
      <c r="E63" s="19">
        <f t="shared" si="1"/>
        <v>1.0388187633716961</v>
      </c>
      <c r="F63" s="17">
        <v>75370.5</v>
      </c>
      <c r="G63" s="19">
        <f t="shared" si="2"/>
        <v>1.0528251421274586</v>
      </c>
      <c r="H63" s="19">
        <f t="shared" si="3"/>
        <v>1.0134829859159475</v>
      </c>
      <c r="I63" s="17">
        <v>70600.600000000006</v>
      </c>
      <c r="J63" s="19">
        <f t="shared" si="4"/>
        <v>0.98619601474428142</v>
      </c>
      <c r="K63" s="25">
        <f t="shared" si="5"/>
        <v>0.94934366755504407</v>
      </c>
      <c r="L63" s="17">
        <v>70600.600000000006</v>
      </c>
      <c r="M63" s="19">
        <f t="shared" si="6"/>
        <v>0.98619601474428142</v>
      </c>
      <c r="N63" s="25">
        <f t="shared" si="7"/>
        <v>0.94934366755504407</v>
      </c>
    </row>
    <row r="64" spans="1:14">
      <c r="A64" s="8" t="s">
        <v>123</v>
      </c>
      <c r="B64" s="7" t="s">
        <v>64</v>
      </c>
      <c r="C64" s="17">
        <f>C65+C66+C67+C68</f>
        <v>195292.19140000001</v>
      </c>
      <c r="D64" s="17">
        <f t="shared" ref="D64:L64" si="9">D65+D66+D67+D68</f>
        <v>287215.60347000003</v>
      </c>
      <c r="E64" s="19">
        <f t="shared" si="1"/>
        <v>1.4706968128680644</v>
      </c>
      <c r="F64" s="17">
        <f t="shared" si="9"/>
        <v>264053.59999999998</v>
      </c>
      <c r="G64" s="19">
        <f t="shared" si="2"/>
        <v>1.3520950228837463</v>
      </c>
      <c r="H64" s="19">
        <f t="shared" si="3"/>
        <v>0.91935673692456843</v>
      </c>
      <c r="I64" s="17">
        <f t="shared" si="9"/>
        <v>181757.80000000002</v>
      </c>
      <c r="J64" s="19">
        <f t="shared" si="4"/>
        <v>0.93069670987367503</v>
      </c>
      <c r="K64" s="24">
        <f t="shared" si="5"/>
        <v>0.63282703935332962</v>
      </c>
      <c r="L64" s="17">
        <f t="shared" si="9"/>
        <v>182307.20000000001</v>
      </c>
      <c r="M64" s="19">
        <f t="shared" si="6"/>
        <v>0.93350993039243457</v>
      </c>
      <c r="N64" s="24">
        <f t="shared" si="7"/>
        <v>0.6347398880752041</v>
      </c>
    </row>
    <row r="65" spans="1:14">
      <c r="A65" s="8" t="s">
        <v>124</v>
      </c>
      <c r="B65" s="7" t="s">
        <v>65</v>
      </c>
      <c r="C65" s="17">
        <v>6230.4327300000004</v>
      </c>
      <c r="D65" s="16">
        <v>49367.674319999998</v>
      </c>
      <c r="E65" s="19">
        <f t="shared" si="1"/>
        <v>7.9236349158046355</v>
      </c>
      <c r="F65" s="17">
        <v>96115</v>
      </c>
      <c r="G65" s="19">
        <f t="shared" si="2"/>
        <v>15.426697336318082</v>
      </c>
      <c r="H65" s="19">
        <f t="shared" si="3"/>
        <v>1.9469217726762869</v>
      </c>
      <c r="I65" s="17">
        <v>95923.5</v>
      </c>
      <c r="J65" s="19">
        <f t="shared" si="4"/>
        <v>15.395961108467018</v>
      </c>
      <c r="K65" s="25">
        <f t="shared" si="5"/>
        <v>1.9430427161349821</v>
      </c>
      <c r="L65" s="17">
        <v>96472.9</v>
      </c>
      <c r="M65" s="19">
        <f t="shared" si="6"/>
        <v>15.484141179388031</v>
      </c>
      <c r="N65" s="25">
        <f t="shared" si="7"/>
        <v>1.9541714558936913</v>
      </c>
    </row>
    <row r="66" spans="1:14">
      <c r="A66" s="8" t="s">
        <v>125</v>
      </c>
      <c r="B66" s="7" t="s">
        <v>66</v>
      </c>
      <c r="C66" s="17">
        <v>121595.24287999999</v>
      </c>
      <c r="D66" s="16">
        <v>126843.09915000001</v>
      </c>
      <c r="E66" s="19">
        <f t="shared" si="1"/>
        <v>1.0431584011487935</v>
      </c>
      <c r="F66" s="17">
        <v>64758.9</v>
      </c>
      <c r="G66" s="19">
        <f t="shared" si="2"/>
        <v>0.53257757841652831</v>
      </c>
      <c r="H66" s="19">
        <f t="shared" si="3"/>
        <v>0.51054334397347467</v>
      </c>
      <c r="I66" s="17">
        <v>0</v>
      </c>
      <c r="J66" s="19">
        <f t="shared" si="4"/>
        <v>0</v>
      </c>
      <c r="K66" s="25">
        <f t="shared" si="5"/>
        <v>0</v>
      </c>
      <c r="L66" s="17">
        <v>0</v>
      </c>
      <c r="M66" s="19">
        <f t="shared" si="6"/>
        <v>0</v>
      </c>
      <c r="N66" s="25">
        <f t="shared" si="7"/>
        <v>0</v>
      </c>
    </row>
    <row r="67" spans="1:14">
      <c r="A67" s="8" t="s">
        <v>126</v>
      </c>
      <c r="B67" s="7" t="s">
        <v>67</v>
      </c>
      <c r="C67" s="17">
        <v>34682.321210000002</v>
      </c>
      <c r="D67" s="16">
        <v>61825.09</v>
      </c>
      <c r="E67" s="19">
        <f t="shared" si="1"/>
        <v>1.7826110780086393</v>
      </c>
      <c r="F67" s="17">
        <v>77826</v>
      </c>
      <c r="G67" s="19">
        <f t="shared" si="2"/>
        <v>2.2439674532960705</v>
      </c>
      <c r="H67" s="19">
        <f t="shared" si="3"/>
        <v>1.2588093280575896</v>
      </c>
      <c r="I67" s="17">
        <v>60480.6</v>
      </c>
      <c r="J67" s="19">
        <f t="shared" si="4"/>
        <v>1.7438452182537754</v>
      </c>
      <c r="K67" s="25">
        <f t="shared" si="5"/>
        <v>0.97825332724950342</v>
      </c>
      <c r="L67" s="17">
        <v>60480.6</v>
      </c>
      <c r="M67" s="19">
        <f t="shared" si="6"/>
        <v>1.7438452182537754</v>
      </c>
      <c r="N67" s="25">
        <f t="shared" si="7"/>
        <v>0.97825332724950342</v>
      </c>
    </row>
    <row r="68" spans="1:14">
      <c r="A68" s="8" t="s">
        <v>127</v>
      </c>
      <c r="B68" s="7" t="s">
        <v>68</v>
      </c>
      <c r="C68" s="17">
        <v>32784.194579999996</v>
      </c>
      <c r="D68" s="16">
        <v>49179.74</v>
      </c>
      <c r="E68" s="19">
        <f t="shared" si="1"/>
        <v>1.50010517659635</v>
      </c>
      <c r="F68" s="17">
        <v>25353.7</v>
      </c>
      <c r="G68" s="19">
        <f t="shared" si="2"/>
        <v>0.77335131531543044</v>
      </c>
      <c r="H68" s="19">
        <f t="shared" si="3"/>
        <v>0.51553139565194939</v>
      </c>
      <c r="I68" s="17">
        <v>25353.7</v>
      </c>
      <c r="J68" s="19">
        <f t="shared" si="4"/>
        <v>0.77335131531543044</v>
      </c>
      <c r="K68" s="25">
        <f t="shared" si="5"/>
        <v>0.51553139565194939</v>
      </c>
      <c r="L68" s="17">
        <v>25353.7</v>
      </c>
      <c r="M68" s="19">
        <f t="shared" si="6"/>
        <v>0.77335131531543044</v>
      </c>
      <c r="N68" s="25">
        <f t="shared" si="7"/>
        <v>0.51553139565194939</v>
      </c>
    </row>
    <row r="69" spans="1:14">
      <c r="A69" s="8" t="s">
        <v>128</v>
      </c>
      <c r="B69" s="7" t="s">
        <v>69</v>
      </c>
      <c r="C69" s="17">
        <f>C70+C71+C72</f>
        <v>68966.173370000004</v>
      </c>
      <c r="D69" s="17">
        <f t="shared" ref="D69:L69" si="10">D70+D71+D72</f>
        <v>112791.67300000001</v>
      </c>
      <c r="E69" s="19">
        <f t="shared" ref="E69:E78" si="11">D69/C69</f>
        <v>1.6354636989191562</v>
      </c>
      <c r="F69" s="17">
        <f t="shared" si="10"/>
        <v>122482.8</v>
      </c>
      <c r="G69" s="19">
        <f t="shared" ref="G69:G78" si="12">F69/C69</f>
        <v>1.7759837035308024</v>
      </c>
      <c r="H69" s="19">
        <f t="shared" ref="H69:H78" si="13">F69/D69</f>
        <v>1.0859205891910122</v>
      </c>
      <c r="I69" s="17">
        <f t="shared" si="10"/>
        <v>122610.5</v>
      </c>
      <c r="J69" s="19">
        <f t="shared" ref="J69:J78" si="14">I69/C69</f>
        <v>1.7778353359146217</v>
      </c>
      <c r="K69" s="24">
        <f t="shared" ref="K69:K78" si="15">I69/D69</f>
        <v>1.0870527649678534</v>
      </c>
      <c r="L69" s="17">
        <f t="shared" si="10"/>
        <v>123808.4</v>
      </c>
      <c r="M69" s="19">
        <f t="shared" ref="M69:M78" si="16">L69/C69</f>
        <v>1.79520472066464</v>
      </c>
      <c r="N69" s="24">
        <f t="shared" ref="N69:N78" si="17">L69/D69</f>
        <v>1.0976732298314253</v>
      </c>
    </row>
    <row r="70" spans="1:14">
      <c r="A70" s="8" t="s">
        <v>129</v>
      </c>
      <c r="B70" s="7" t="s">
        <v>70</v>
      </c>
      <c r="C70" s="17">
        <v>20549.43</v>
      </c>
      <c r="D70" s="16">
        <v>60079.8</v>
      </c>
      <c r="E70" s="19">
        <f t="shared" si="11"/>
        <v>2.9236723354370415</v>
      </c>
      <c r="F70" s="17">
        <v>63055.8</v>
      </c>
      <c r="G70" s="19">
        <f t="shared" si="12"/>
        <v>3.0684938706329081</v>
      </c>
      <c r="H70" s="19">
        <f t="shared" si="13"/>
        <v>1.0495341196209043</v>
      </c>
      <c r="I70" s="17">
        <v>63055.8</v>
      </c>
      <c r="J70" s="19">
        <f t="shared" si="14"/>
        <v>3.0684938706329081</v>
      </c>
      <c r="K70" s="25">
        <f t="shared" si="15"/>
        <v>1.0495341196209043</v>
      </c>
      <c r="L70" s="17">
        <v>63055.8</v>
      </c>
      <c r="M70" s="19">
        <f t="shared" si="16"/>
        <v>3.0684938706329081</v>
      </c>
      <c r="N70" s="25">
        <f t="shared" si="17"/>
        <v>1.0495341196209043</v>
      </c>
    </row>
    <row r="71" spans="1:14">
      <c r="A71" s="8" t="s">
        <v>130</v>
      </c>
      <c r="B71" s="7" t="s">
        <v>71</v>
      </c>
      <c r="C71" s="17">
        <v>36685.165000000001</v>
      </c>
      <c r="D71" s="16">
        <v>37676.5</v>
      </c>
      <c r="E71" s="19">
        <f t="shared" si="11"/>
        <v>1.0270227761003665</v>
      </c>
      <c r="F71" s="17">
        <v>39243.699999999997</v>
      </c>
      <c r="G71" s="19">
        <f t="shared" si="12"/>
        <v>1.0697430419080844</v>
      </c>
      <c r="H71" s="19">
        <f t="shared" si="13"/>
        <v>1.0415962204557216</v>
      </c>
      <c r="I71" s="17">
        <v>40396.1</v>
      </c>
      <c r="J71" s="19">
        <f t="shared" si="14"/>
        <v>1.1011562848361183</v>
      </c>
      <c r="K71" s="25">
        <f t="shared" si="15"/>
        <v>1.0721829256963891</v>
      </c>
      <c r="L71" s="17">
        <v>41594.6</v>
      </c>
      <c r="M71" s="19">
        <f t="shared" si="16"/>
        <v>1.1338261665171738</v>
      </c>
      <c r="N71" s="25">
        <f t="shared" si="17"/>
        <v>1.103993205313657</v>
      </c>
    </row>
    <row r="72" spans="1:14">
      <c r="A72" s="8" t="s">
        <v>131</v>
      </c>
      <c r="B72" s="7" t="s">
        <v>72</v>
      </c>
      <c r="C72" s="17">
        <v>11731.578369999999</v>
      </c>
      <c r="D72" s="16">
        <v>15035.373</v>
      </c>
      <c r="E72" s="19">
        <f t="shared" si="11"/>
        <v>1.2816155274083552</v>
      </c>
      <c r="F72" s="17">
        <v>20183.3</v>
      </c>
      <c r="G72" s="19">
        <f t="shared" si="12"/>
        <v>1.7204249388652382</v>
      </c>
      <c r="H72" s="19">
        <f t="shared" si="13"/>
        <v>1.3423877146247054</v>
      </c>
      <c r="I72" s="17">
        <v>19158.599999999999</v>
      </c>
      <c r="J72" s="19">
        <f t="shared" si="14"/>
        <v>1.633079488178026</v>
      </c>
      <c r="K72" s="25">
        <f t="shared" si="15"/>
        <v>1.2742350987900333</v>
      </c>
      <c r="L72" s="17">
        <v>19158</v>
      </c>
      <c r="M72" s="19">
        <f t="shared" si="16"/>
        <v>1.6330283441647417</v>
      </c>
      <c r="N72" s="25">
        <f t="shared" si="17"/>
        <v>1.2741951928961124</v>
      </c>
    </row>
    <row r="73" spans="1:14" ht="27.6">
      <c r="A73" s="8" t="s">
        <v>132</v>
      </c>
      <c r="B73" s="7" t="s">
        <v>73</v>
      </c>
      <c r="C73" s="17">
        <f>C74</f>
        <v>169062.25246000002</v>
      </c>
      <c r="D73" s="17">
        <f>D74</f>
        <v>171346.3</v>
      </c>
      <c r="E73" s="19">
        <f t="shared" si="11"/>
        <v>1.01351009765199</v>
      </c>
      <c r="F73" s="17">
        <f>F74</f>
        <v>260910.3</v>
      </c>
      <c r="G73" s="19">
        <f t="shared" si="12"/>
        <v>1.5432794500459595</v>
      </c>
      <c r="H73" s="19">
        <f t="shared" si="13"/>
        <v>1.5227075227186113</v>
      </c>
      <c r="I73" s="17">
        <f>I74</f>
        <v>246862.7</v>
      </c>
      <c r="J73" s="19">
        <f t="shared" si="14"/>
        <v>1.4601881638741772</v>
      </c>
      <c r="K73" s="24">
        <f t="shared" si="15"/>
        <v>1.4407238440514911</v>
      </c>
      <c r="L73" s="17">
        <f>L74</f>
        <v>243995.8</v>
      </c>
      <c r="M73" s="19">
        <f t="shared" si="16"/>
        <v>1.4432305050338139</v>
      </c>
      <c r="N73" s="24">
        <f t="shared" si="17"/>
        <v>1.4239922309381645</v>
      </c>
    </row>
    <row r="74" spans="1:14">
      <c r="A74" s="8" t="s">
        <v>133</v>
      </c>
      <c r="B74" s="7" t="s">
        <v>138</v>
      </c>
      <c r="C74" s="17">
        <v>169062.25246000002</v>
      </c>
      <c r="D74" s="16">
        <v>171346.3</v>
      </c>
      <c r="E74" s="19">
        <f t="shared" si="11"/>
        <v>1.01351009765199</v>
      </c>
      <c r="F74" s="17">
        <v>260910.3</v>
      </c>
      <c r="G74" s="19">
        <f t="shared" si="12"/>
        <v>1.5432794500459595</v>
      </c>
      <c r="H74" s="19">
        <f t="shared" si="13"/>
        <v>1.5227075227186113</v>
      </c>
      <c r="I74" s="17">
        <v>246862.7</v>
      </c>
      <c r="J74" s="19">
        <f t="shared" si="14"/>
        <v>1.4601881638741772</v>
      </c>
      <c r="K74" s="25">
        <f t="shared" si="15"/>
        <v>1.4407238440514911</v>
      </c>
      <c r="L74" s="17">
        <v>243995.8</v>
      </c>
      <c r="M74" s="19">
        <f t="shared" si="16"/>
        <v>1.4432305050338139</v>
      </c>
      <c r="N74" s="25">
        <f t="shared" si="17"/>
        <v>1.4239922309381645</v>
      </c>
    </row>
    <row r="75" spans="1:14" ht="30.75" customHeight="1">
      <c r="A75" s="8" t="s">
        <v>134</v>
      </c>
      <c r="B75" s="7" t="s">
        <v>74</v>
      </c>
      <c r="C75" s="17">
        <f>C76+C77+C78</f>
        <v>1085629.6000000001</v>
      </c>
      <c r="D75" s="17">
        <f t="shared" ref="D75:L75" si="18">D76+D77+D78</f>
        <v>1218806.92925</v>
      </c>
      <c r="E75" s="19">
        <f t="shared" si="11"/>
        <v>1.1226728980584169</v>
      </c>
      <c r="F75" s="17">
        <f t="shared" si="18"/>
        <v>1258244.3999999999</v>
      </c>
      <c r="G75" s="19">
        <f t="shared" si="12"/>
        <v>1.1589997177674594</v>
      </c>
      <c r="H75" s="19">
        <f t="shared" si="13"/>
        <v>1.0323574389048378</v>
      </c>
      <c r="I75" s="17">
        <f t="shared" si="18"/>
        <v>1057314.1000000001</v>
      </c>
      <c r="J75" s="19">
        <f t="shared" si="14"/>
        <v>0.97391789980671128</v>
      </c>
      <c r="K75" s="24">
        <f t="shared" si="15"/>
        <v>0.86749925244568837</v>
      </c>
      <c r="L75" s="17">
        <f t="shared" si="18"/>
        <v>1057314.1000000001</v>
      </c>
      <c r="M75" s="19">
        <f t="shared" si="16"/>
        <v>0.97391789980671128</v>
      </c>
      <c r="N75" s="24">
        <f t="shared" si="17"/>
        <v>0.86749925244568837</v>
      </c>
    </row>
    <row r="76" spans="1:14" ht="27.6">
      <c r="A76" s="8" t="s">
        <v>135</v>
      </c>
      <c r="B76" s="7" t="s">
        <v>75</v>
      </c>
      <c r="C76" s="17">
        <v>433770.1</v>
      </c>
      <c r="D76" s="16">
        <v>610116.4</v>
      </c>
      <c r="E76" s="19">
        <f t="shared" si="11"/>
        <v>1.4065432356909802</v>
      </c>
      <c r="F76" s="17">
        <v>646088.69999999995</v>
      </c>
      <c r="G76" s="19">
        <f t="shared" si="12"/>
        <v>1.489472649221327</v>
      </c>
      <c r="H76" s="19">
        <f t="shared" si="13"/>
        <v>1.0589597329296507</v>
      </c>
      <c r="I76" s="17">
        <v>646088.69999999995</v>
      </c>
      <c r="J76" s="19">
        <f t="shared" si="14"/>
        <v>1.489472649221327</v>
      </c>
      <c r="K76" s="25">
        <f t="shared" si="15"/>
        <v>1.0589597329296507</v>
      </c>
      <c r="L76" s="17">
        <v>646088.69999999995</v>
      </c>
      <c r="M76" s="19">
        <f t="shared" si="16"/>
        <v>1.489472649221327</v>
      </c>
      <c r="N76" s="25">
        <f t="shared" si="17"/>
        <v>1.0589597329296507</v>
      </c>
    </row>
    <row r="77" spans="1:14">
      <c r="A77" s="8" t="s">
        <v>136</v>
      </c>
      <c r="B77" s="7" t="s">
        <v>76</v>
      </c>
      <c r="C77" s="17">
        <v>134140.234</v>
      </c>
      <c r="D77" s="16">
        <v>224556.93724999999</v>
      </c>
      <c r="E77" s="19">
        <f t="shared" si="11"/>
        <v>1.6740461124437878</v>
      </c>
      <c r="F77" s="17">
        <v>235930.3</v>
      </c>
      <c r="G77" s="19">
        <f t="shared" si="12"/>
        <v>1.7588332222530638</v>
      </c>
      <c r="H77" s="19">
        <f t="shared" si="13"/>
        <v>1.0506480133247365</v>
      </c>
      <c r="I77" s="17">
        <v>35000</v>
      </c>
      <c r="J77" s="19">
        <f t="shared" si="14"/>
        <v>0.26092097021390315</v>
      </c>
      <c r="K77" s="25">
        <f t="shared" si="15"/>
        <v>0.15586247491893063</v>
      </c>
      <c r="L77" s="17">
        <v>35000</v>
      </c>
      <c r="M77" s="19">
        <f t="shared" si="16"/>
        <v>0.26092097021390315</v>
      </c>
      <c r="N77" s="25">
        <f t="shared" si="17"/>
        <v>0.15586247491893063</v>
      </c>
    </row>
    <row r="78" spans="1:14">
      <c r="A78" s="8" t="s">
        <v>137</v>
      </c>
      <c r="B78" s="7" t="s">
        <v>139</v>
      </c>
      <c r="C78" s="17">
        <v>517719.266</v>
      </c>
      <c r="D78" s="16">
        <v>384133.592</v>
      </c>
      <c r="E78" s="19">
        <f t="shared" si="11"/>
        <v>0.74197275864947243</v>
      </c>
      <c r="F78" s="17">
        <v>376225.4</v>
      </c>
      <c r="G78" s="19">
        <f t="shared" si="12"/>
        <v>0.72669770029381142</v>
      </c>
      <c r="H78" s="19">
        <f t="shared" si="13"/>
        <v>0.97941291216207937</v>
      </c>
      <c r="I78" s="17">
        <v>376225.4</v>
      </c>
      <c r="J78" s="19">
        <f t="shared" si="14"/>
        <v>0.72669770029381142</v>
      </c>
      <c r="K78" s="25">
        <f t="shared" si="15"/>
        <v>0.97941291216207937</v>
      </c>
      <c r="L78" s="17">
        <v>376225.4</v>
      </c>
      <c r="M78" s="19">
        <f t="shared" si="16"/>
        <v>0.72669770029381142</v>
      </c>
      <c r="N78" s="25">
        <f t="shared" si="17"/>
        <v>0.97941291216207937</v>
      </c>
    </row>
  </sheetData>
  <mergeCells count="1">
    <mergeCell ref="B1:M1"/>
  </mergeCells>
  <phoneticPr fontId="12" type="noConversion"/>
  <pageMargins left="0.23622047244094491" right="0.23622047244094491" top="0.74803149606299213" bottom="0.55118110236220474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ФИРСОВА ЛЮДМИЛА ВЛАДИМИРОВНА</dc:creator>
  <cp:lastModifiedBy>RePack by SPecialiST</cp:lastModifiedBy>
  <cp:lastPrinted>2017-11-02T12:45:44Z</cp:lastPrinted>
  <dcterms:created xsi:type="dcterms:W3CDTF">2017-08-31T14:26:51Z</dcterms:created>
  <dcterms:modified xsi:type="dcterms:W3CDTF">2017-11-03T13:29:13Z</dcterms:modified>
</cp:coreProperties>
</file>