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bookViews>
  <sheets>
    <sheet name="Респ" sheetId="1" r:id="rId1"/>
    <sheet name="Конс" sheetId="2" r:id="rId2"/>
  </sheets>
  <definedNames>
    <definedName name="_xlnm._FilterDatabase" localSheetId="1" hidden="1">Конс!$A$47:$J$47</definedName>
    <definedName name="_xlnm._FilterDatabase" localSheetId="0" hidden="1">Респ!$A$42:$J$42</definedName>
    <definedName name="_xlnm.Print_Titles" localSheetId="1">Конс!$2:$2</definedName>
    <definedName name="_xlnm.Print_Titles" localSheetId="0">Респ!$2:$2</definedName>
    <definedName name="_xlnm.Print_Area" localSheetId="1">Конс!$A$1:$H$146</definedName>
    <definedName name="_xlnm.Print_Area" localSheetId="0">Респ!$A$1:$H$141</definedName>
  </definedNames>
  <calcPr calcId="145621"/>
</workbook>
</file>

<file path=xl/calcChain.xml><?xml version="1.0" encoding="utf-8"?>
<calcChain xmlns="http://schemas.openxmlformats.org/spreadsheetml/2006/main">
  <c r="E9" i="1" l="1"/>
  <c r="D9" i="1"/>
  <c r="G9" i="1" s="1"/>
  <c r="C9" i="1"/>
  <c r="E7" i="1"/>
  <c r="D7" i="1"/>
  <c r="C7" i="1"/>
  <c r="F7" i="1" s="1"/>
  <c r="C12" i="1"/>
  <c r="E21" i="1"/>
  <c r="D21" i="1"/>
  <c r="G7" i="1"/>
  <c r="E4" i="1"/>
  <c r="C4" i="1"/>
  <c r="D4" i="1"/>
  <c r="D3" i="1" s="1"/>
  <c r="G46" i="2"/>
  <c r="F46" i="2"/>
  <c r="G45" i="2"/>
  <c r="F45" i="2"/>
  <c r="E43" i="2"/>
  <c r="F43" i="2" s="1"/>
  <c r="D43" i="2"/>
  <c r="C43" i="2"/>
  <c r="C33" i="2"/>
  <c r="E14" i="2"/>
  <c r="G14" i="2" s="1"/>
  <c r="D14" i="2"/>
  <c r="C14" i="2"/>
  <c r="C9" i="2"/>
  <c r="D25" i="2"/>
  <c r="G25" i="2" s="1"/>
  <c r="C25" i="2"/>
  <c r="C20" i="2"/>
  <c r="C7" i="2"/>
  <c r="C4" i="2"/>
  <c r="C3" i="2" s="1"/>
  <c r="G42" i="2"/>
  <c r="F42" i="2"/>
  <c r="G39" i="2"/>
  <c r="G38" i="2"/>
  <c r="F39" i="2"/>
  <c r="F38" i="2"/>
  <c r="F36" i="2"/>
  <c r="G19" i="2"/>
  <c r="F19" i="2"/>
  <c r="F15" i="2"/>
  <c r="G15" i="2"/>
  <c r="G11" i="2"/>
  <c r="G12" i="2"/>
  <c r="G13" i="2"/>
  <c r="F11" i="2"/>
  <c r="F12" i="2"/>
  <c r="F13" i="2"/>
  <c r="E9" i="2"/>
  <c r="F9" i="2"/>
  <c r="D9" i="2"/>
  <c r="E7" i="2"/>
  <c r="D7" i="2"/>
  <c r="F28" i="2"/>
  <c r="G28" i="2"/>
  <c r="F29" i="2"/>
  <c r="C37" i="2"/>
  <c r="C40" i="2"/>
  <c r="E25" i="2"/>
  <c r="D4" i="2"/>
  <c r="D3" i="2" s="1"/>
  <c r="D20" i="2"/>
  <c r="D33" i="2"/>
  <c r="D37" i="2"/>
  <c r="D40" i="2"/>
  <c r="E4" i="2"/>
  <c r="F4" i="2" s="1"/>
  <c r="E20" i="2"/>
  <c r="G20" i="2" s="1"/>
  <c r="E33" i="2"/>
  <c r="E37" i="2"/>
  <c r="G37" i="2" s="1"/>
  <c r="E40" i="2"/>
  <c r="G40" i="2" s="1"/>
  <c r="G4" i="2"/>
  <c r="F5" i="2"/>
  <c r="G5" i="2"/>
  <c r="F6" i="2"/>
  <c r="G6" i="2"/>
  <c r="F7" i="2"/>
  <c r="G7" i="2"/>
  <c r="F8" i="2"/>
  <c r="G8" i="2"/>
  <c r="G9" i="2"/>
  <c r="F10" i="2"/>
  <c r="G10" i="2"/>
  <c r="F16" i="2"/>
  <c r="G16" i="2"/>
  <c r="F17" i="2"/>
  <c r="G17" i="2"/>
  <c r="F18" i="2"/>
  <c r="G18" i="2"/>
  <c r="F21" i="2"/>
  <c r="G21" i="2"/>
  <c r="F22" i="2"/>
  <c r="G22" i="2"/>
  <c r="F23" i="2"/>
  <c r="G23" i="2"/>
  <c r="F25" i="2"/>
  <c r="F27" i="2"/>
  <c r="G27" i="2"/>
  <c r="G29" i="2"/>
  <c r="F30" i="2"/>
  <c r="G30" i="2"/>
  <c r="F31" i="2"/>
  <c r="G31" i="2"/>
  <c r="F32" i="2"/>
  <c r="G32" i="2"/>
  <c r="F33" i="2"/>
  <c r="G33" i="2"/>
  <c r="F34" i="2"/>
  <c r="G34" i="2"/>
  <c r="F35" i="2"/>
  <c r="G35" i="2"/>
  <c r="G36" i="2"/>
  <c r="F40" i="2"/>
  <c r="F41" i="2"/>
  <c r="G41" i="2"/>
  <c r="F44" i="2"/>
  <c r="G44" i="2"/>
  <c r="E52" i="2"/>
  <c r="E48" i="2" s="1"/>
  <c r="E95" i="2"/>
  <c r="E114" i="2"/>
  <c r="G114" i="2" s="1"/>
  <c r="E134" i="2"/>
  <c r="E138" i="2"/>
  <c r="E137" i="2"/>
  <c r="G137" i="2" s="1"/>
  <c r="F49" i="2"/>
  <c r="G49" i="2"/>
  <c r="F50" i="2"/>
  <c r="G50" i="2"/>
  <c r="F51" i="2"/>
  <c r="G51" i="2"/>
  <c r="F52" i="2"/>
  <c r="G52" i="2"/>
  <c r="G53" i="2"/>
  <c r="G54" i="2"/>
  <c r="G55" i="2"/>
  <c r="G56" i="2"/>
  <c r="G57" i="2"/>
  <c r="G58" i="2"/>
  <c r="F59" i="2"/>
  <c r="G59" i="2"/>
  <c r="G60" i="2"/>
  <c r="G61" i="2"/>
  <c r="F62" i="2"/>
  <c r="G62" i="2"/>
  <c r="F63" i="2"/>
  <c r="G63" i="2"/>
  <c r="F64" i="2"/>
  <c r="G64" i="2"/>
  <c r="F65" i="2"/>
  <c r="G65" i="2"/>
  <c r="G66" i="2"/>
  <c r="G67" i="2"/>
  <c r="F68" i="2"/>
  <c r="F69" i="2"/>
  <c r="G69" i="2"/>
  <c r="F70" i="2"/>
  <c r="G70" i="2"/>
  <c r="F71" i="2"/>
  <c r="G71" i="2"/>
  <c r="F72" i="2"/>
  <c r="G72" i="2"/>
  <c r="G73" i="2"/>
  <c r="G74" i="2"/>
  <c r="F75" i="2"/>
  <c r="F76" i="2"/>
  <c r="G76" i="2"/>
  <c r="G77" i="2"/>
  <c r="G78" i="2"/>
  <c r="G79" i="2"/>
  <c r="G80" i="2"/>
  <c r="G81" i="2"/>
  <c r="F82" i="2"/>
  <c r="G82" i="2"/>
  <c r="G83" i="2"/>
  <c r="G84" i="2"/>
  <c r="G85" i="2"/>
  <c r="G86" i="2"/>
  <c r="F87" i="2"/>
  <c r="G87" i="2"/>
  <c r="G88" i="2"/>
  <c r="F89" i="2"/>
  <c r="F90" i="2"/>
  <c r="G91" i="2"/>
  <c r="G92" i="2"/>
  <c r="G93" i="2"/>
  <c r="G94" i="2"/>
  <c r="F95" i="2"/>
  <c r="G95" i="2"/>
  <c r="F96" i="2"/>
  <c r="G96" i="2"/>
  <c r="F97" i="2"/>
  <c r="G97" i="2"/>
  <c r="G98" i="2"/>
  <c r="F99" i="2"/>
  <c r="G99" i="2"/>
  <c r="F100" i="2"/>
  <c r="G100" i="2"/>
  <c r="F101" i="2"/>
  <c r="G101" i="2"/>
  <c r="F102" i="2"/>
  <c r="G102" i="2"/>
  <c r="F103" i="2"/>
  <c r="G103" i="2"/>
  <c r="F104" i="2"/>
  <c r="G104" i="2"/>
  <c r="F105" i="2"/>
  <c r="G105" i="2"/>
  <c r="F106" i="2"/>
  <c r="G106" i="2"/>
  <c r="G107" i="2"/>
  <c r="F108" i="2"/>
  <c r="G108" i="2"/>
  <c r="F109" i="2"/>
  <c r="G109" i="2"/>
  <c r="F110" i="2"/>
  <c r="G110" i="2"/>
  <c r="F111" i="2"/>
  <c r="G111" i="2"/>
  <c r="G112" i="2"/>
  <c r="F113" i="2"/>
  <c r="G113" i="2"/>
  <c r="G115" i="2"/>
  <c r="G116" i="2"/>
  <c r="F117" i="2"/>
  <c r="G117" i="2"/>
  <c r="F118" i="2"/>
  <c r="G118" i="2"/>
  <c r="F119" i="2"/>
  <c r="G119" i="2"/>
  <c r="G120" i="2"/>
  <c r="G121" i="2"/>
  <c r="G122" i="2"/>
  <c r="F123" i="2"/>
  <c r="G123" i="2"/>
  <c r="F124" i="2"/>
  <c r="G124" i="2"/>
  <c r="F125" i="2"/>
  <c r="G125" i="2"/>
  <c r="F126" i="2"/>
  <c r="G126" i="2"/>
  <c r="G127" i="2"/>
  <c r="G128" i="2"/>
  <c r="G129" i="2"/>
  <c r="G130" i="2"/>
  <c r="G131" i="2"/>
  <c r="G132" i="2"/>
  <c r="G133" i="2"/>
  <c r="G134" i="2"/>
  <c r="G135" i="2"/>
  <c r="G136" i="2"/>
  <c r="G138" i="2"/>
  <c r="G139" i="2"/>
  <c r="G140" i="2"/>
  <c r="G141" i="2"/>
  <c r="G142" i="2"/>
  <c r="G143" i="2"/>
  <c r="G144" i="2"/>
  <c r="C38" i="1"/>
  <c r="D38" i="1"/>
  <c r="C35" i="1"/>
  <c r="D35" i="1"/>
  <c r="G35" i="1" s="1"/>
  <c r="C32" i="1"/>
  <c r="D32" i="1"/>
  <c r="C28" i="1"/>
  <c r="D28" i="1"/>
  <c r="C21" i="1"/>
  <c r="C16" i="1"/>
  <c r="D16" i="1"/>
  <c r="D12" i="1"/>
  <c r="G12" i="1" s="1"/>
  <c r="F8" i="1"/>
  <c r="E133" i="1"/>
  <c r="E132" i="1"/>
  <c r="G132" i="1" s="1"/>
  <c r="E109" i="1"/>
  <c r="F109" i="1" s="1"/>
  <c r="E129" i="1"/>
  <c r="G138" i="1"/>
  <c r="G139" i="1"/>
  <c r="G137" i="1"/>
  <c r="G135" i="1"/>
  <c r="G123" i="1"/>
  <c r="F85" i="1"/>
  <c r="E90" i="1"/>
  <c r="F90" i="1" s="1"/>
  <c r="E47" i="1"/>
  <c r="E12" i="1"/>
  <c r="E3" i="1" s="1"/>
  <c r="E16" i="1"/>
  <c r="G16" i="1" s="1"/>
  <c r="E28" i="1"/>
  <c r="G28" i="1" s="1"/>
  <c r="E32" i="1"/>
  <c r="E35" i="1"/>
  <c r="E38" i="1"/>
  <c r="G5" i="1"/>
  <c r="G6" i="1"/>
  <c r="G8" i="1"/>
  <c r="G10" i="1"/>
  <c r="G13" i="1"/>
  <c r="G14" i="1"/>
  <c r="G15" i="1"/>
  <c r="G17" i="1"/>
  <c r="G18" i="1"/>
  <c r="G19" i="1"/>
  <c r="G21" i="1"/>
  <c r="G23" i="1"/>
  <c r="G24" i="1"/>
  <c r="G25" i="1"/>
  <c r="G26" i="1"/>
  <c r="G27" i="1"/>
  <c r="G29" i="1"/>
  <c r="G30" i="1"/>
  <c r="G31" i="1"/>
  <c r="G36" i="1"/>
  <c r="G38" i="1"/>
  <c r="G39" i="1"/>
  <c r="G40" i="1"/>
  <c r="G44" i="1"/>
  <c r="G45" i="1"/>
  <c r="G46" i="1"/>
  <c r="G47" i="1"/>
  <c r="G48" i="1"/>
  <c r="G49" i="1"/>
  <c r="G50" i="1"/>
  <c r="G51" i="1"/>
  <c r="G52" i="1"/>
  <c r="G53" i="1"/>
  <c r="G54" i="1"/>
  <c r="G55" i="1"/>
  <c r="G56" i="1"/>
  <c r="G57" i="1"/>
  <c r="G58" i="1"/>
  <c r="G59" i="1"/>
  <c r="G60" i="1"/>
  <c r="G61" i="1"/>
  <c r="G62" i="1"/>
  <c r="G64" i="1"/>
  <c r="G65" i="1"/>
  <c r="G66" i="1"/>
  <c r="G67" i="1"/>
  <c r="G68" i="1"/>
  <c r="G69" i="1"/>
  <c r="G71" i="1"/>
  <c r="G72" i="1"/>
  <c r="G73" i="1"/>
  <c r="G74" i="1"/>
  <c r="G75" i="1"/>
  <c r="G76" i="1"/>
  <c r="G77" i="1"/>
  <c r="G78" i="1"/>
  <c r="G79" i="1"/>
  <c r="G80" i="1"/>
  <c r="G81" i="1"/>
  <c r="G82" i="1"/>
  <c r="G83" i="1"/>
  <c r="G86" i="1"/>
  <c r="G87" i="1"/>
  <c r="G88" i="1"/>
  <c r="G89"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4" i="1"/>
  <c r="G125" i="1"/>
  <c r="G126" i="1"/>
  <c r="G127" i="1"/>
  <c r="G128" i="1"/>
  <c r="G129" i="1"/>
  <c r="G130" i="1"/>
  <c r="G131" i="1"/>
  <c r="G134" i="1"/>
  <c r="G136" i="1"/>
  <c r="F4" i="1"/>
  <c r="F5" i="1"/>
  <c r="F6" i="1"/>
  <c r="F9" i="1"/>
  <c r="F10" i="1"/>
  <c r="F12" i="1"/>
  <c r="F13" i="1"/>
  <c r="F14" i="1"/>
  <c r="F15" i="1"/>
  <c r="F17" i="1"/>
  <c r="F18" i="1"/>
  <c r="F19" i="1"/>
  <c r="F21" i="1"/>
  <c r="F23" i="1"/>
  <c r="F24" i="1"/>
  <c r="F25" i="1"/>
  <c r="F26" i="1"/>
  <c r="F27" i="1"/>
  <c r="F28" i="1"/>
  <c r="F29" i="1"/>
  <c r="F30" i="1"/>
  <c r="F31" i="1"/>
  <c r="F35" i="1"/>
  <c r="F36" i="1"/>
  <c r="F38" i="1"/>
  <c r="F39" i="1"/>
  <c r="F40" i="1"/>
  <c r="F44" i="1"/>
  <c r="F45" i="1"/>
  <c r="F46" i="1"/>
  <c r="F47" i="1"/>
  <c r="F54" i="1"/>
  <c r="F57" i="1"/>
  <c r="F58" i="1"/>
  <c r="F59" i="1"/>
  <c r="F60" i="1"/>
  <c r="F63" i="1"/>
  <c r="F64" i="1"/>
  <c r="F65" i="1"/>
  <c r="F66" i="1"/>
  <c r="F67" i="1"/>
  <c r="F70" i="1"/>
  <c r="F71" i="1"/>
  <c r="F77" i="1"/>
  <c r="F82" i="1"/>
  <c r="F84" i="1"/>
  <c r="F91" i="1"/>
  <c r="F92" i="1"/>
  <c r="F94" i="1"/>
  <c r="F95" i="1"/>
  <c r="F96" i="1"/>
  <c r="F97" i="1"/>
  <c r="F98" i="1"/>
  <c r="F99" i="1"/>
  <c r="F100" i="1"/>
  <c r="F101" i="1"/>
  <c r="F103" i="1"/>
  <c r="F104" i="1"/>
  <c r="F105" i="1"/>
  <c r="F106" i="1"/>
  <c r="F108" i="1"/>
  <c r="F112" i="1"/>
  <c r="F113" i="1"/>
  <c r="F114" i="1"/>
  <c r="F118" i="1"/>
  <c r="F119" i="1"/>
  <c r="F120" i="1"/>
  <c r="F121" i="1"/>
  <c r="G133" i="1"/>
  <c r="F37" i="2"/>
  <c r="G3" i="1" l="1"/>
  <c r="F3" i="1"/>
  <c r="E47" i="2"/>
  <c r="F48" i="2"/>
  <c r="G48" i="2"/>
  <c r="E43" i="1"/>
  <c r="F114" i="2"/>
  <c r="F20" i="2"/>
  <c r="F14" i="2"/>
  <c r="G43" i="2"/>
  <c r="F16" i="1"/>
  <c r="G90" i="1"/>
  <c r="G4" i="1"/>
  <c r="E3" i="2"/>
  <c r="C3" i="1"/>
  <c r="F43" i="1" l="1"/>
  <c r="E42" i="1"/>
  <c r="G43" i="1"/>
  <c r="G47" i="2"/>
  <c r="E145" i="2"/>
  <c r="F47" i="2"/>
  <c r="G3" i="2"/>
  <c r="F3" i="2"/>
  <c r="G42" i="1" l="1"/>
  <c r="F42" i="1"/>
  <c r="E140" i="1"/>
  <c r="F145" i="2"/>
  <c r="G145" i="2"/>
  <c r="G140" i="1" l="1"/>
  <c r="F140" i="1"/>
</calcChain>
</file>

<file path=xl/sharedStrings.xml><?xml version="1.0" encoding="utf-8"?>
<sst xmlns="http://schemas.openxmlformats.org/spreadsheetml/2006/main" count="840" uniqueCount="327">
  <si>
    <t>План по Закону КЧР от 23.12.2016 №92-РЗ (первоначальный), тыс. руб.</t>
  </si>
  <si>
    <t>План по Закону КЧР от 23.12.2016 №92-РЗ (уточненный),    тыс. руб.</t>
  </si>
  <si>
    <t>План первоначальный, тыс. руб.</t>
  </si>
  <si>
    <t>План уточненный,    тыс. руб.</t>
  </si>
  <si>
    <t>Единый налог на вмененный доход для отдельных видов деятельности</t>
  </si>
  <si>
    <t>Налог, взимаемый в связи с применением патентной системы налогообложения</t>
  </si>
  <si>
    <t>0001050200020000110</t>
  </si>
  <si>
    <t>0001050400002000110</t>
  </si>
  <si>
    <t>Налог на имущество физических лиц</t>
  </si>
  <si>
    <t xml:space="preserve"> 00010601000000000110</t>
  </si>
  <si>
    <t>Земельный налог</t>
  </si>
  <si>
    <t>00010606000000000110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</si>
  <si>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</si>
  <si>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</si>
  <si>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Увеличение объемов производства подакцизных товаров и ставок акцизов.</t>
  </si>
  <si>
    <t>Повышение ставок на отдельные категории транспортных средств и введение ограничений по применению преференции пенсионерами по мощности транспортных средств</t>
  </si>
  <si>
    <t>В связи с перечислением части прибыли, полученной акционерными обществами по итогам работы за 2016 год.</t>
  </si>
  <si>
    <t>Изменение федерального законодательства: существенное снижение ставок платы, отмена для отдельных плательщиков обязанности по плате за негативное воздействие на окружающую среду, а также возврат переплаты в отчетном году в связи с уменьшением начислений за 2016 год при уплаченных квартальных авансовых платежах в 2016 году по факту 2015 года</t>
  </si>
  <si>
    <t>Связано с исполнением Прогнозного плана (Программы) приватизации республиканского имущества на 2017-2019 годы.</t>
  </si>
  <si>
    <t>В связи с увеличением  вычитаемых в полном объеме страховых взносов из-за роста минимального размера оплаты труда при сохранении коэффициента-дефлятора К1 на уровне 2015 года, переходом крупного плательщика на упрощенную систему налогообложения</t>
  </si>
  <si>
    <t>Погашение задолженности предыдущих периодов</t>
  </si>
  <si>
    <t>Снижение количества выданных патентов.</t>
  </si>
  <si>
    <t>В связи с пополнением налоговой базы, повышением ставок по жилым домам в поселениях республики, а также применением коэффициента 0,4 при исчислении налога от кадастровой стоимости имущества</t>
  </si>
  <si>
    <t>Рост налоговой базы</t>
  </si>
  <si>
    <t xml:space="preserve">Проценты, полученные от предоставления бюджетных кредитов внутри страны </t>
  </si>
  <si>
    <t>00011103000000000120</t>
  </si>
  <si>
    <t>Связано с исполнением Прогнозного плана (Программы) приватизации республиканского имущества на 2017-2019 годы, а также неполным исполнением программ приватизации муниципального имущества.</t>
  </si>
  <si>
    <t>В связи с проведением республикой работ по установке камер фото- и видеофиксации для регистрации нарушений правил дорожного движения, при этом начисленные штрафы взыскиваются не в полном объеме, что обуславливает невыполнение годовых плановых показателей.</t>
  </si>
  <si>
    <t>Код бюджетной классификации</t>
  </si>
  <si>
    <t>Наименование доходов</t>
  </si>
  <si>
    <t>НАЛОГОВЫЕ И НЕНАЛОГОВЫЕ ДОХОДЫ</t>
  </si>
  <si>
    <t>Пояснения отклонений от плановых назначений (первоначальных)*</t>
  </si>
  <si>
    <t xml:space="preserve">* Представлены в случаях, если отклонения составили 5% и более, как в большую, так и в меньшую сторону. </t>
  </si>
  <si>
    <t>НАЛОГИ НА ПРИБЫЛЬ, ДОХОДЫ</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</si>
  <si>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</si>
  <si>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</si>
  <si>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</si>
  <si>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</si>
  <si>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</si>
  <si>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</si>
  <si>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</si>
  <si>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организаций</t>
  </si>
  <si>
    <t>Транспортный налог</t>
  </si>
  <si>
    <t>Налог на игорный бизнес</t>
  </si>
  <si>
    <t>НАЛОГИ, СБОРЫ И РЕГУЛЯРНЫЕ ПЛАТЕЖИ ЗА ПОЛЬЗОВАНИЕ ПРИРОДНЫМИ РЕСУРСАМИ</t>
  </si>
  <si>
    <t>Налог на добычу полезных ископаемых</t>
  </si>
  <si>
    <t>ГОСУДАРСТВЕННАЯ ПОШЛИНА</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</si>
  <si>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</si>
  <si>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</si>
  <si>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</si>
  <si>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Платежи от государственных и муниципальных унитарных предприятий</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</si>
  <si>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</si>
  <si>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</si>
  <si>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</si>
  <si>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Платежи при пользовании недрами</t>
  </si>
  <si>
    <t>Плата за использование лесов</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</si>
  <si>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</si>
  <si>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</si>
  <si>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</si>
  <si>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</si>
  <si>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ШТРАФЫ, САНКЦИИ, ВОЗМЕЩЕНИЕ УЩЕРБА</t>
  </si>
  <si>
    <t>БЕЗВОЗМЕЗДНЫЕ ПОСТУПЛЕНИЯ</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</si>
  <si>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</si>
  <si>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поддержку мер по обеспечению сбалансированности бюджетов</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</si>
  <si>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</si>
  <si>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поощрение лучших учителей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</si>
  <si>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</si>
  <si>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</si>
  <si>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</si>
  <si>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</si>
  <si>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</si>
  <si>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</si>
  <si>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</si>
  <si>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</si>
  <si>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</si>
  <si>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</si>
  <si>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</si>
  <si>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</si>
  <si>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</si>
  <si>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</si>
  <si>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</si>
  <si>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</si>
  <si>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</si>
  <si>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</si>
  <si>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</si>
  <si>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Субсидии бюджетам субъектов Российской Федерации на поддержку начинающих фермеров</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</si>
  <si>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</si>
  <si>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</si>
  <si>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</si>
  <si>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</si>
  <si>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</si>
  <si>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</si>
  <si>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</si>
  <si>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</si>
  <si>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</si>
  <si>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</si>
  <si>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</si>
  <si>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</si>
  <si>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</si>
  <si>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Единая субвенция бюджетам субъектов Российской Федерации</t>
  </si>
  <si>
    <t>Иные межбюджетные трансферты</t>
  </si>
  <si>
    <t>Межбюджетные трансферты, передаваемые бюджетам субъектов Российской Федерации на содержание депутатов Государственной Думы и их помощников</t>
  </si>
  <si>
    <t>Межбюджетные трансферты, передаваемые бюджетам субъектов Российской Федерации на содержание членов Совета Федерации и их помощников</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</si>
  <si>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</si>
  <si>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</si>
  <si>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</si>
  <si>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</si>
  <si>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</si>
  <si>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</si>
  <si>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</si>
  <si>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</si>
  <si>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</si>
  <si>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</si>
  <si>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</si>
  <si>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</si>
  <si>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</si>
  <si>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</si>
  <si>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</si>
  <si>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ВСЕГО ДОХОДОВ</t>
  </si>
  <si>
    <t>Сборы за пользование объектами животного мира и за пользование объектами водных биологических ресурсов</t>
  </si>
  <si>
    <t>Проценты, полученные от предоставления бюджетных кредитов внутри страны за счет средств бюджетов субъектов Российской Федерации</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</si>
  <si>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</si>
  <si>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</si>
  <si>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</si>
  <si>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</si>
  <si>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</si>
  <si>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</si>
  <si>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Субсидии бюджетам субъектов Российской Федерации на приобретение специализированной лесопожарной техники и оборудования</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</si>
  <si>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</si>
  <si>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</si>
  <si>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</si>
  <si>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</si>
  <si>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</si>
  <si>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</si>
  <si>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</si>
  <si>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государственную поддержку молодежного предпринимательства</t>
  </si>
  <si>
    <t>Субвенции бюджетам бюджетной системы Российской Федерации</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</si>
  <si>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</si>
  <si>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</si>
  <si>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</si>
  <si>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</si>
  <si>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</si>
  <si>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</si>
  <si>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проведение Всероссийской сельскохозяйственной переписи в 2016 году</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</si>
  <si>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</si>
  <si>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</si>
  <si>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</si>
  <si>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B и C</t>
  </si>
  <si>
    <t>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</si>
  <si>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</si>
  <si>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</si>
  <si>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</si>
  <si>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</si>
  <si>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</si>
  <si>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</si>
  <si>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</si>
  <si>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00010102000010000110</t>
  </si>
  <si>
    <t>00010300000000000000</t>
  </si>
  <si>
    <t>00010302000010000110</t>
  </si>
  <si>
    <t>00010500000000000000</t>
  </si>
  <si>
    <t>00010501000000000110</t>
  </si>
  <si>
    <t>00010600000000000000</t>
  </si>
  <si>
    <t>00010602000020000110</t>
  </si>
  <si>
    <t>00010604000020000110</t>
  </si>
  <si>
    <t>00010605000020000110</t>
  </si>
  <si>
    <t>00010700000000000000</t>
  </si>
  <si>
    <t>00010701000010000110</t>
  </si>
  <si>
    <t>00010704000010000110</t>
  </si>
  <si>
    <t>00010800000000000000</t>
  </si>
  <si>
    <t>00011100000000000000</t>
  </si>
  <si>
    <t>00011103020020000120</t>
  </si>
  <si>
    <t>00011105020000000120</t>
  </si>
  <si>
    <t>00011105030000000120</t>
  </si>
  <si>
    <t>00011107000000000120</t>
  </si>
  <si>
    <t>00011109000000000120</t>
  </si>
  <si>
    <t>00011200000000000000</t>
  </si>
  <si>
    <t>00011201000010000120</t>
  </si>
  <si>
    <t>00011202000000000120</t>
  </si>
  <si>
    <t>00011204000000000120</t>
  </si>
  <si>
    <t>00011400000000000000</t>
  </si>
  <si>
    <t>00011402000000000000</t>
  </si>
  <si>
    <t>00011500000000000000</t>
  </si>
  <si>
    <t>00011502000000000140</t>
  </si>
  <si>
    <t>00011600000000000000</t>
  </si>
  <si>
    <t>00020000000000000000</t>
  </si>
  <si>
    <t>00020200000000000000</t>
  </si>
  <si>
    <t>00020201000000000151</t>
  </si>
  <si>
    <t>00020201001020000151</t>
  </si>
  <si>
    <t>00020201003020000151</t>
  </si>
  <si>
    <t>00020202000000000151</t>
  </si>
  <si>
    <t>00020202009020000151</t>
  </si>
  <si>
    <t>00020202051020000151</t>
  </si>
  <si>
    <t>00020202067020000151</t>
  </si>
  <si>
    <t>00020202077020000151</t>
  </si>
  <si>
    <t>00020202103020000151</t>
  </si>
  <si>
    <t>00020202118020000151</t>
  </si>
  <si>
    <t>00020202124020000151</t>
  </si>
  <si>
    <t>00020202133020000151</t>
  </si>
  <si>
    <t>00020202172020000151</t>
  </si>
  <si>
    <t>00020202173020000151</t>
  </si>
  <si>
    <t>00020202174020000151</t>
  </si>
  <si>
    <t>00020202176020000151</t>
  </si>
  <si>
    <t>00020202177020000151</t>
  </si>
  <si>
    <t>00020202181020000151</t>
  </si>
  <si>
    <t>00020202182020000151</t>
  </si>
  <si>
    <t>00020202184020000151</t>
  </si>
  <si>
    <t>00020202185020000151</t>
  </si>
  <si>
    <t>00020202186020000151</t>
  </si>
  <si>
    <t>00020202187020000151</t>
  </si>
  <si>
    <t>00020202190020000151</t>
  </si>
  <si>
    <t>00020202191020000151</t>
  </si>
  <si>
    <t>00020202193020000151</t>
  </si>
  <si>
    <t>00020202194020000151</t>
  </si>
  <si>
    <t>00020202196020000151</t>
  </si>
  <si>
    <t>00020202197020000151</t>
  </si>
  <si>
    <t>00020202198020000151</t>
  </si>
  <si>
    <t>00020202207020000151</t>
  </si>
  <si>
    <t>00020202208020000151</t>
  </si>
  <si>
    <t>00020202215020000151</t>
  </si>
  <si>
    <t>00020202217020000151</t>
  </si>
  <si>
    <t>00020202220020000151</t>
  </si>
  <si>
    <t>00020202241020000151</t>
  </si>
  <si>
    <t>00020202242020000151</t>
  </si>
  <si>
    <t>00020202244020000151</t>
  </si>
  <si>
    <t>00020202249020000151</t>
  </si>
  <si>
    <t>00020202253020000151</t>
  </si>
  <si>
    <t>00020202258020000151</t>
  </si>
  <si>
    <t>00020202278020000151</t>
  </si>
  <si>
    <t>00020203000000000151</t>
  </si>
  <si>
    <t>00020203001020000151</t>
  </si>
  <si>
    <t>00020203004020000151</t>
  </si>
  <si>
    <t>00020203007020000151</t>
  </si>
  <si>
    <t>00020203011020000151</t>
  </si>
  <si>
    <t>00020203012020000151</t>
  </si>
  <si>
    <t>00020203015020000151</t>
  </si>
  <si>
    <t>00020203018020000151</t>
  </si>
  <si>
    <t>00020203019020000151</t>
  </si>
  <si>
    <t>00020203020020000151</t>
  </si>
  <si>
    <t>00020203025020000151</t>
  </si>
  <si>
    <t>00020203053020000151</t>
  </si>
  <si>
    <t>00020203069020000151</t>
  </si>
  <si>
    <t>00020203070020000151</t>
  </si>
  <si>
    <t>00020203121020000151</t>
  </si>
  <si>
    <t>00020203122020000151</t>
  </si>
  <si>
    <t>00020203123020000151</t>
  </si>
  <si>
    <t>00020203128020000151</t>
  </si>
  <si>
    <t>00020203998020000151</t>
  </si>
  <si>
    <t>00020204000000000151</t>
  </si>
  <si>
    <t>00020204001020000151</t>
  </si>
  <si>
    <t>00020204002020000151</t>
  </si>
  <si>
    <t>00020204017020000151</t>
  </si>
  <si>
    <t>00020204025020000151</t>
  </si>
  <si>
    <t>00020204041020000151</t>
  </si>
  <si>
    <t>00020204042020000151</t>
  </si>
  <si>
    <t>00020204052020000151</t>
  </si>
  <si>
    <t>00020204053020000151</t>
  </si>
  <si>
    <t>00020204055020000151</t>
  </si>
  <si>
    <t>00020204062020000151</t>
  </si>
  <si>
    <t>00020204064020000151</t>
  </si>
  <si>
    <t>00020204066020000151</t>
  </si>
  <si>
    <t>00020204081020000151</t>
  </si>
  <si>
    <t>00020204095020000151</t>
  </si>
  <si>
    <t>00020204118020000151</t>
  </si>
  <si>
    <t>00020204120020000151</t>
  </si>
  <si>
    <t>00020204121020000151</t>
  </si>
  <si>
    <t>00020204999020000151</t>
  </si>
  <si>
    <t>00020300000000000000</t>
  </si>
  <si>
    <t>00020302000020000180</t>
  </si>
  <si>
    <t>00020302040020000180</t>
  </si>
  <si>
    <t>00021800000000000000</t>
  </si>
  <si>
    <t>00021802000020000151</t>
  </si>
  <si>
    <t>00021802030020000151</t>
  </si>
  <si>
    <t>00021802050020000151</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</si>
  <si>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</si>
  <si>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00020202183020000151</t>
  </si>
  <si>
    <t>00020202192020000151</t>
  </si>
  <si>
    <t>00020202245020000151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</si>
  <si>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</si>
  <si>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</si>
  <si>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t>
  </si>
  <si>
    <t>Исполнение первонального плана, %</t>
  </si>
  <si>
    <t>Исполнение уточненного плана, %</t>
  </si>
  <si>
    <t>00010503000010000110</t>
  </si>
  <si>
    <t>Единый сельскохозяйственный налог</t>
  </si>
  <si>
    <t>00011301000000000130</t>
  </si>
  <si>
    <t>00011300000000000000</t>
  </si>
  <si>
    <t>ДОХОДЫ ОТ ОКАЗАНИЯ ПЛАТНЫХ УСЛУГ (РАБОТ) И КОМПЕНСАЦИИ ЗАТРАТ ГОСУДАРСТВА</t>
  </si>
  <si>
    <t>Доходы от компенсации затрат государства</t>
  </si>
  <si>
    <t>Доходы от оказания платных услуг (работ)</t>
  </si>
  <si>
    <t>00011302000000000130</t>
  </si>
  <si>
    <t>00011406000000000430</t>
  </si>
  <si>
    <t>Доходы от продажи земельных участков, находящихся в государственной и муниципальной собственности</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</si>
  <si>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</si>
  <si>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</si>
  <si>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00011700000000000000</t>
  </si>
  <si>
    <t>ПРОЧИЕ НЕНАЛОГОВЫЕ ДОХОДЫ</t>
  </si>
  <si>
    <t>00010900000000000000</t>
  </si>
  <si>
    <t>ЗАДОЛЖЕННОСТЬ И ПЕРЕРАСЧЕТЫ ПО ОТМЕНЕННЫМ НАЛОГАМ, СБОРАМ И ИНЫМ ОБЯЗАТЕЛЬНЫМ ПЛАТЕЖАМ</t>
  </si>
  <si>
    <t>Рост налоговой базы, поступление разовых сумм.</t>
  </si>
  <si>
    <t>Увеличение налогооблагаемой базы.</t>
  </si>
  <si>
    <t>За счет эффективно проведенной претензионной работы по взысканию задолженности по арендной плате.</t>
  </si>
  <si>
    <t>В связи с несвоевременной уплатой арендных платежей.</t>
  </si>
  <si>
    <t xml:space="preserve">Несвоевременная уплата платежей, с предприятиями-должниками ведется претензионная работа. </t>
  </si>
  <si>
    <t>За счет эффективно проведенной претензионной работы и сдачей в аренду дополнительных площадей.</t>
  </si>
  <si>
    <t>Проведение внеплановых лесных аукционов по продаже древесины.</t>
  </si>
  <si>
    <t>В связи с заявительным характером предоставления услуг.</t>
  </si>
  <si>
    <t>В связи с тем, что продажа земельных участков в соответствии с требованиями Земельного кодекса РФ носит заявительный характер.</t>
  </si>
  <si>
    <t>Данные поступления носят разовый характер и не могут быть учтены при планировании бюджета.</t>
  </si>
  <si>
    <t>В связи с заявительным характером выдачи лицензий и проведения государственной экспертизы запасов</t>
  </si>
  <si>
    <t>Рост количества выданных лицензий.</t>
  </si>
  <si>
    <t>В связи с повышением качества администрирования, усилением деятельности службы судебных приставов по взысканию административных штрафов.</t>
  </si>
  <si>
    <t>Разовые поступления.</t>
  </si>
  <si>
    <t>Субсидии бюджетам субъектов Российской Федерации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</si>
  <si>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00020202248020000151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</si>
  <si>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</si>
  <si>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00020204087020000151</t>
  </si>
  <si>
    <t>00021802040020000151</t>
  </si>
  <si>
    <t>00021802060020000151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</si>
  <si>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</si>
  <si>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</si>
  <si>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0002190000000000000</t>
  </si>
  <si>
    <t>00021902000020000151</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</si>
  <si>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</si>
  <si>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</si>
  <si>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Сведения об исполнении доходов бюджета Карачаево-Черкесской Республики за 2017 год </t>
  </si>
  <si>
    <t>Исполнено       за 2017 год,                    тыс. руб.</t>
  </si>
  <si>
    <t>В связи с неуплатой процентов по кредитам.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</si>
</sst>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indexed="8"/>
      <name val="Times New Roman"/>
      <family val="1"/>
      <charset val="204"/>
    </font>
    <font>
      <b/>
      <sz val="11"/>
      <color indexed="8"/>
      <name val="Times New Roman"/>
      <family val="1"/>
      <charset val="204"/>
    </font>
    <font>
      <sz val="11"/>
      <name val="Times New Roman"/>
      <family val="1"/>
      <charset val="204"/>
    </font>
    <font>
      <sz val="10"/>
      <name val="Arial Cyr"/>
      <charset val="204"/>
    </font>
    <font>
      <sz val="8"/>
      <name val="Calibri"/>
      <family val="2"/>
    </font>
    <font>
      <b/>
      <sz val="11"/>
      <name val="Times New Roman"/>
      <family val="1"/>
      <charset val="204"/>
    </font>
    <font>
      <sz val="11"/>
      <color indexed="42"/>
      <name val="Times New Roman"/>
      <family val="1"/>
      <charset val="204"/>
    </font>
  </fonts>
  <fills count="2">
    <fill>
      <patternFill patternType="none"/>
    </fill>
    <fill>
      <patternFill patternType="gray125"/>
    </fill>
  </fills>
  <borders count="4">
    <border>
      <left/>
      <right/>
      <top/>
      <bottom/>
      <diagonal/>
    </border>
    <border>
      <left style="thin">
        <color indexed="55"/>
      </left>
      <right style="thin">
        <color indexed="55"/>
      </right>
      <top style="thin">
        <color indexed="55"/>
      </top>
      <bottom style="thin">
        <color indexed="55"/>
      </bottom>
      <diagonal/>
    </border>
    <border>
      <left style="double">
        <color indexed="64"/>
      </left>
      <right style="thin">
        <color indexed="64"/>
      </right>
      <top style="thin">
        <color indexed="64"/>
      </top>
      <bottom style="thin">
        <color indexed="64"/>
      </bottom>
      <diagonal/>
    </border>
    <border>
      <left/>
      <right/>
      <top/>
      <bottom style="thin">
        <color indexed="55"/>
      </bottom>
      <diagonal/>
    </border>
  </borders>
  <cellStyleXfs count="2">
    <xf numFmtId="0" fontId="0" fillId="0" borderId="0"/>
    <xf numFmtId="0" fontId="4" fillId="0" borderId="0"/>
  </cellStyleXfs>
  <cellXfs count="40">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164" fontId="2" fillId="0" borderId="1" xfId="0" applyNumberFormat="1" applyFont="1" applyBorder="1" applyAlignment="1">
      <alignment horizontal="right" vertical="center"/>
    </xf>
    <xf numFmtId="49" fontId="1"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1"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0" xfId="0" applyFont="1" applyFill="1" applyAlignment="1">
      <alignment wrapText="1"/>
    </xf>
    <xf numFmtId="164" fontId="6" fillId="0" borderId="1" xfId="0" applyNumberFormat="1" applyFont="1" applyFill="1" applyBorder="1" applyAlignment="1">
      <alignment vertical="center"/>
    </xf>
    <xf numFmtId="164" fontId="3" fillId="0" borderId="1" xfId="0" applyNumberFormat="1" applyFont="1" applyFill="1" applyBorder="1" applyAlignment="1">
      <alignment vertical="center"/>
    </xf>
    <xf numFmtId="0" fontId="7" fillId="0" borderId="1" xfId="0" applyFont="1" applyFill="1" applyBorder="1" applyAlignment="1">
      <alignment wrapText="1"/>
    </xf>
    <xf numFmtId="0" fontId="2" fillId="0" borderId="0" xfId="0" applyFont="1"/>
    <xf numFmtId="0" fontId="2" fillId="0" borderId="1" xfId="0" applyFont="1" applyFill="1" applyBorder="1" applyAlignment="1">
      <alignment wrapText="1"/>
    </xf>
    <xf numFmtId="164" fontId="2" fillId="0" borderId="0" xfId="0" applyNumberFormat="1" applyFont="1"/>
    <xf numFmtId="0" fontId="1" fillId="0" borderId="0" xfId="0" applyFont="1" applyAlignment="1">
      <alignment horizontal="center" vertical="center"/>
    </xf>
    <xf numFmtId="49" fontId="2" fillId="0" borderId="1" xfId="0" applyNumberFormat="1" applyFont="1" applyBorder="1" applyAlignment="1">
      <alignment horizontal="center" vertical="center" wrapText="1"/>
    </xf>
    <xf numFmtId="0" fontId="1" fillId="0" borderId="0" xfId="0" applyFont="1" applyFill="1" applyAlignment="1">
      <alignment horizontal="right"/>
    </xf>
    <xf numFmtId="0" fontId="3" fillId="0" borderId="1" xfId="0" applyFont="1" applyFill="1" applyBorder="1" applyAlignment="1">
      <alignment horizontal="center" vertical="center" wrapText="1"/>
    </xf>
    <xf numFmtId="164" fontId="2"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164" fontId="2" fillId="0" borderId="1" xfId="0" applyNumberFormat="1" applyFont="1" applyFill="1" applyBorder="1" applyAlignment="1">
      <alignment vertical="center"/>
    </xf>
    <xf numFmtId="164" fontId="1" fillId="0" borderId="1" xfId="0" applyNumberFormat="1" applyFont="1" applyFill="1" applyBorder="1" applyAlignment="1">
      <alignment vertical="center"/>
    </xf>
    <xf numFmtId="164" fontId="1" fillId="0" borderId="1" xfId="0" applyNumberFormat="1" applyFont="1" applyFill="1" applyBorder="1" applyAlignment="1">
      <alignment horizontal="right" vertical="center" wrapText="1"/>
    </xf>
    <xf numFmtId="0" fontId="3" fillId="0" borderId="0" xfId="0" applyFont="1" applyFill="1"/>
    <xf numFmtId="164" fontId="3" fillId="0" borderId="1" xfId="0" applyNumberFormat="1" applyFont="1" applyFill="1" applyBorder="1" applyAlignment="1">
      <alignment horizontal="right" vertical="center" wrapText="1"/>
    </xf>
    <xf numFmtId="164" fontId="6" fillId="0" borderId="1" xfId="0" applyNumberFormat="1" applyFont="1" applyBorder="1" applyAlignment="1">
      <alignment horizontal="right" vertical="center"/>
    </xf>
    <xf numFmtId="164" fontId="3" fillId="0" borderId="1" xfId="0" applyNumberFormat="1" applyFont="1" applyBorder="1" applyAlignment="1">
      <alignment horizontal="right" vertical="center"/>
    </xf>
    <xf numFmtId="0" fontId="3" fillId="0" borderId="2" xfId="0" applyFont="1" applyFill="1" applyBorder="1" applyAlignment="1">
      <alignment horizontal="left" vertical="center" wrapText="1"/>
    </xf>
    <xf numFmtId="0" fontId="1" fillId="0"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2" fillId="0" borderId="3" xfId="0" applyFont="1" applyBorder="1" applyAlignment="1">
      <alignment horizontal="center" vertical="center"/>
    </xf>
    <xf numFmtId="0" fontId="1" fillId="0" borderId="3" xfId="0" applyFont="1" applyBorder="1" applyAlignment="1">
      <alignment horizont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tabSelected="1" workbookViewId="0">
      <pane xSplit="2" ySplit="2" topLeftCell="C138" activePane="bottomRight" state="frozen"/>
      <selection pane="topRight" activeCell="C1" sqref="C1"/>
      <selection pane="bottomLeft" activeCell="A3" sqref="A3"/>
      <selection pane="bottomRight" activeCell="E145" sqref="E145"/>
    </sheetView>
  </sheetViews>
  <sheetFormatPr defaultColWidth="8.88671875" defaultRowHeight="13.8" x14ac:dyDescent="0.25"/>
  <cols>
    <col min="1" max="1" width="27.44140625" style="22" customWidth="1"/>
    <col min="2" max="2" width="47" style="1" customWidth="1"/>
    <col min="3" max="4" width="18.6640625" style="24" customWidth="1"/>
    <col min="5" max="5" width="15.6640625" style="31" customWidth="1"/>
    <col min="6" max="6" width="13.6640625" style="1" customWidth="1"/>
    <col min="7" max="7" width="12.6640625" style="1" customWidth="1"/>
    <col min="8" max="8" width="63.88671875" style="15" customWidth="1"/>
    <col min="9" max="16384" width="8.88671875" style="1"/>
  </cols>
  <sheetData>
    <row r="1" spans="1:8" ht="30" customHeight="1" x14ac:dyDescent="0.25">
      <c r="A1" s="38" t="s">
        <v>324</v>
      </c>
      <c r="B1" s="39"/>
      <c r="C1" s="39"/>
      <c r="D1" s="39"/>
      <c r="E1" s="39"/>
      <c r="F1" s="39"/>
      <c r="G1" s="39"/>
      <c r="H1" s="39"/>
    </row>
    <row r="2" spans="1:8" ht="69" x14ac:dyDescent="0.25">
      <c r="A2" s="2" t="s">
        <v>28</v>
      </c>
      <c r="B2" s="2" t="s">
        <v>29</v>
      </c>
      <c r="C2" s="25" t="s">
        <v>0</v>
      </c>
      <c r="D2" s="25" t="s">
        <v>1</v>
      </c>
      <c r="E2" s="25" t="s">
        <v>325</v>
      </c>
      <c r="F2" s="2" t="s">
        <v>280</v>
      </c>
      <c r="G2" s="2" t="s">
        <v>281</v>
      </c>
      <c r="H2" s="13" t="s">
        <v>31</v>
      </c>
    </row>
    <row r="3" spans="1:8" ht="15" customHeight="1" x14ac:dyDescent="0.25">
      <c r="A3" s="6" t="s">
        <v>153</v>
      </c>
      <c r="B3" s="4" t="s">
        <v>30</v>
      </c>
      <c r="C3" s="16">
        <f>C4+C7+C9+C12+C16+C19+C20+C21+C28+C32+C35+C38+C40+C41</f>
        <v>5537553.0999999996</v>
      </c>
      <c r="D3" s="16">
        <f>D4+D7+D9+D12+D16+D19+D20+D21+D28+D32+D35+D38+D40+D41</f>
        <v>6617748.1999999993</v>
      </c>
      <c r="E3" s="16">
        <f>E4+E7+E9+E12+E16+E19+E20+E21+E28+E32+E35+E38+E40+E41</f>
        <v>6058760.6958799995</v>
      </c>
      <c r="F3" s="33">
        <f>E3/C3*100</f>
        <v>109.41223653241356</v>
      </c>
      <c r="G3" s="8">
        <f>E3/D3*100</f>
        <v>91.553206812552943</v>
      </c>
      <c r="H3" s="14"/>
    </row>
    <row r="4" spans="1:8" ht="15" customHeight="1" x14ac:dyDescent="0.25">
      <c r="A4" s="6" t="s">
        <v>154</v>
      </c>
      <c r="B4" s="4" t="s">
        <v>33</v>
      </c>
      <c r="C4" s="16">
        <f>C5+C6</f>
        <v>3571513.9000000004</v>
      </c>
      <c r="D4" s="16">
        <f>D5+D6</f>
        <v>3714193.6</v>
      </c>
      <c r="E4" s="16">
        <f>E5+E6</f>
        <v>4052597.6656600004</v>
      </c>
      <c r="F4" s="33">
        <f t="shared" ref="F4:F71" si="0">E4/C4*100</f>
        <v>113.47002361267585</v>
      </c>
      <c r="G4" s="8">
        <f t="shared" ref="G4:G75" si="1">E4/D4*100</f>
        <v>109.11110464624139</v>
      </c>
    </row>
    <row r="5" spans="1:8" ht="27" customHeight="1" x14ac:dyDescent="0.25">
      <c r="A5" s="2" t="s">
        <v>155</v>
      </c>
      <c r="B5" s="5" t="s">
        <v>34</v>
      </c>
      <c r="C5" s="32">
        <v>1227400.3</v>
      </c>
      <c r="D5" s="32">
        <v>1370080</v>
      </c>
      <c r="E5" s="17">
        <v>1632476.90619</v>
      </c>
      <c r="F5" s="34">
        <f t="shared" si="0"/>
        <v>133.00281140472265</v>
      </c>
      <c r="G5" s="11">
        <f t="shared" si="1"/>
        <v>119.15194048449726</v>
      </c>
      <c r="H5" s="14" t="s">
        <v>298</v>
      </c>
    </row>
    <row r="6" spans="1:8" ht="60" customHeight="1" x14ac:dyDescent="0.25">
      <c r="A6" s="2" t="s">
        <v>156</v>
      </c>
      <c r="B6" s="5" t="s">
        <v>35</v>
      </c>
      <c r="C6" s="32">
        <v>2344113.6</v>
      </c>
      <c r="D6" s="32">
        <v>2344113.6</v>
      </c>
      <c r="E6" s="17">
        <v>2420120.7594700004</v>
      </c>
      <c r="F6" s="34">
        <f t="shared" si="0"/>
        <v>103.24246911369825</v>
      </c>
      <c r="G6" s="11">
        <f t="shared" si="1"/>
        <v>103.24246911369825</v>
      </c>
      <c r="H6" s="14"/>
    </row>
    <row r="7" spans="1:8" ht="41.4" x14ac:dyDescent="0.25">
      <c r="A7" s="6" t="s">
        <v>157</v>
      </c>
      <c r="B7" s="4" t="s">
        <v>36</v>
      </c>
      <c r="C7" s="27">
        <f>C8</f>
        <v>808534.2</v>
      </c>
      <c r="D7" s="27">
        <f>D8</f>
        <v>856555.9</v>
      </c>
      <c r="E7" s="27">
        <f>E8</f>
        <v>871713.01585999993</v>
      </c>
      <c r="F7" s="33">
        <f>E7/C7*100</f>
        <v>107.81399424538876</v>
      </c>
      <c r="G7" s="8">
        <f>E7/D7*100</f>
        <v>101.76954193649239</v>
      </c>
      <c r="H7" s="14"/>
    </row>
    <row r="8" spans="1:8" ht="41.4" x14ac:dyDescent="0.25">
      <c r="A8" s="2" t="s">
        <v>158</v>
      </c>
      <c r="B8" s="5" t="s">
        <v>37</v>
      </c>
      <c r="C8" s="32">
        <v>808534.2</v>
      </c>
      <c r="D8" s="32">
        <v>856555.9</v>
      </c>
      <c r="E8" s="17">
        <v>871713.01585999993</v>
      </c>
      <c r="F8" s="34">
        <f>E8/C8*100</f>
        <v>107.81399424538876</v>
      </c>
      <c r="G8" s="11">
        <f t="shared" si="1"/>
        <v>101.76954193649239</v>
      </c>
      <c r="H8" s="14" t="s">
        <v>14</v>
      </c>
    </row>
    <row r="9" spans="1:8" x14ac:dyDescent="0.25">
      <c r="A9" s="6" t="s">
        <v>159</v>
      </c>
      <c r="B9" s="4" t="s">
        <v>38</v>
      </c>
      <c r="C9" s="16">
        <f>C10+C11</f>
        <v>270555.90000000002</v>
      </c>
      <c r="D9" s="16">
        <f>D10+D11</f>
        <v>270555.90000000002</v>
      </c>
      <c r="E9" s="16">
        <f>E10+E11</f>
        <v>276245.34081000002</v>
      </c>
      <c r="F9" s="33">
        <f t="shared" si="0"/>
        <v>102.102870722834</v>
      </c>
      <c r="G9" s="8">
        <f t="shared" si="1"/>
        <v>102.102870722834</v>
      </c>
      <c r="H9" s="14"/>
    </row>
    <row r="10" spans="1:8" ht="27.6" x14ac:dyDescent="0.25">
      <c r="A10" s="2" t="s">
        <v>160</v>
      </c>
      <c r="B10" s="5" t="s">
        <v>39</v>
      </c>
      <c r="C10" s="32">
        <v>270555.90000000002</v>
      </c>
      <c r="D10" s="32">
        <v>270555.90000000002</v>
      </c>
      <c r="E10" s="17">
        <v>276236.38143000001</v>
      </c>
      <c r="F10" s="34">
        <f t="shared" si="0"/>
        <v>102.09955925189583</v>
      </c>
      <c r="G10" s="11">
        <f t="shared" si="1"/>
        <v>102.09955925189583</v>
      </c>
      <c r="H10" s="14"/>
    </row>
    <row r="11" spans="1:8" x14ac:dyDescent="0.25">
      <c r="A11" s="2" t="s">
        <v>282</v>
      </c>
      <c r="B11" s="5" t="s">
        <v>283</v>
      </c>
      <c r="C11" s="32">
        <v>0</v>
      </c>
      <c r="D11" s="32">
        <v>0</v>
      </c>
      <c r="E11" s="17">
        <v>8.9593800000000012</v>
      </c>
      <c r="F11" s="34"/>
      <c r="G11" s="11"/>
      <c r="H11" s="14"/>
    </row>
    <row r="12" spans="1:8" x14ac:dyDescent="0.25">
      <c r="A12" s="6" t="s">
        <v>161</v>
      </c>
      <c r="B12" s="4" t="s">
        <v>40</v>
      </c>
      <c r="C12" s="16">
        <f>C13+C14+C15</f>
        <v>576860.30000000005</v>
      </c>
      <c r="D12" s="16">
        <f>D13+D14+D15</f>
        <v>576860.30000000005</v>
      </c>
      <c r="E12" s="16">
        <f>E13+E14+E15</f>
        <v>589734.8709199999</v>
      </c>
      <c r="F12" s="33">
        <f t="shared" si="0"/>
        <v>102.2318351462217</v>
      </c>
      <c r="G12" s="8">
        <f t="shared" si="1"/>
        <v>102.2318351462217</v>
      </c>
      <c r="H12" s="14"/>
    </row>
    <row r="13" spans="1:8" x14ac:dyDescent="0.25">
      <c r="A13" s="2" t="s">
        <v>162</v>
      </c>
      <c r="B13" s="5" t="s">
        <v>41</v>
      </c>
      <c r="C13" s="32">
        <v>416391</v>
      </c>
      <c r="D13" s="32">
        <v>416391</v>
      </c>
      <c r="E13" s="17">
        <v>408639.97035000002</v>
      </c>
      <c r="F13" s="34">
        <f t="shared" si="0"/>
        <v>98.138521329711736</v>
      </c>
      <c r="G13" s="11">
        <f t="shared" si="1"/>
        <v>98.138521329711736</v>
      </c>
      <c r="H13" s="14"/>
    </row>
    <row r="14" spans="1:8" ht="50.25" customHeight="1" x14ac:dyDescent="0.25">
      <c r="A14" s="2" t="s">
        <v>163</v>
      </c>
      <c r="B14" s="5" t="s">
        <v>42</v>
      </c>
      <c r="C14" s="32">
        <v>159713.29999999999</v>
      </c>
      <c r="D14" s="32">
        <v>159713.29999999999</v>
      </c>
      <c r="E14" s="17">
        <v>180251.63133999996</v>
      </c>
      <c r="F14" s="34">
        <f t="shared" si="0"/>
        <v>112.85949970353124</v>
      </c>
      <c r="G14" s="11">
        <f t="shared" si="1"/>
        <v>112.85949970353124</v>
      </c>
      <c r="H14" s="14" t="s">
        <v>15</v>
      </c>
    </row>
    <row r="15" spans="1:8" x14ac:dyDescent="0.25">
      <c r="A15" s="2" t="s">
        <v>164</v>
      </c>
      <c r="B15" s="5" t="s">
        <v>43</v>
      </c>
      <c r="C15" s="32">
        <v>756</v>
      </c>
      <c r="D15" s="32">
        <v>756</v>
      </c>
      <c r="E15" s="17">
        <v>843.26922999999999</v>
      </c>
      <c r="F15" s="34">
        <f t="shared" si="0"/>
        <v>111.54354894179895</v>
      </c>
      <c r="G15" s="11">
        <f t="shared" si="1"/>
        <v>111.54354894179895</v>
      </c>
      <c r="H15" s="14" t="s">
        <v>299</v>
      </c>
    </row>
    <row r="16" spans="1:8" ht="41.4" x14ac:dyDescent="0.25">
      <c r="A16" s="6" t="s">
        <v>165</v>
      </c>
      <c r="B16" s="4" t="s">
        <v>44</v>
      </c>
      <c r="C16" s="16">
        <f>C17+C18</f>
        <v>41524.1</v>
      </c>
      <c r="D16" s="16">
        <f>D17+D18</f>
        <v>41524.1</v>
      </c>
      <c r="E16" s="16">
        <f>E17+E18</f>
        <v>42168.902909999997</v>
      </c>
      <c r="F16" s="33">
        <f t="shared" si="0"/>
        <v>101.55284018196662</v>
      </c>
      <c r="G16" s="8">
        <f t="shared" si="1"/>
        <v>101.55284018196662</v>
      </c>
      <c r="H16" s="14"/>
    </row>
    <row r="17" spans="1:8" x14ac:dyDescent="0.25">
      <c r="A17" s="2" t="s">
        <v>166</v>
      </c>
      <c r="B17" s="5" t="s">
        <v>45</v>
      </c>
      <c r="C17" s="32">
        <v>41160.1</v>
      </c>
      <c r="D17" s="32">
        <v>41160.1</v>
      </c>
      <c r="E17" s="17">
        <v>41873.459759999998</v>
      </c>
      <c r="F17" s="34">
        <f t="shared" si="0"/>
        <v>101.73313417605885</v>
      </c>
      <c r="G17" s="11">
        <f t="shared" si="1"/>
        <v>101.73313417605885</v>
      </c>
      <c r="H17" s="18"/>
    </row>
    <row r="18" spans="1:8" ht="41.4" x14ac:dyDescent="0.25">
      <c r="A18" s="2" t="s">
        <v>167</v>
      </c>
      <c r="B18" s="5" t="s">
        <v>119</v>
      </c>
      <c r="C18" s="32">
        <v>364</v>
      </c>
      <c r="D18" s="32">
        <v>364</v>
      </c>
      <c r="E18" s="17">
        <v>295.44315</v>
      </c>
      <c r="F18" s="34">
        <f t="shared" si="0"/>
        <v>81.165700549450548</v>
      </c>
      <c r="G18" s="11">
        <f t="shared" si="1"/>
        <v>81.165700549450548</v>
      </c>
      <c r="H18" s="14" t="s">
        <v>309</v>
      </c>
    </row>
    <row r="19" spans="1:8" x14ac:dyDescent="0.25">
      <c r="A19" s="6" t="s">
        <v>168</v>
      </c>
      <c r="B19" s="4" t="s">
        <v>46</v>
      </c>
      <c r="C19" s="27">
        <v>21201.8</v>
      </c>
      <c r="D19" s="27">
        <v>21201.8</v>
      </c>
      <c r="E19" s="16">
        <v>21237.605740000003</v>
      </c>
      <c r="F19" s="33">
        <f t="shared" si="0"/>
        <v>100.16888066107596</v>
      </c>
      <c r="G19" s="8">
        <f t="shared" si="1"/>
        <v>100.16888066107596</v>
      </c>
      <c r="H19" s="14"/>
    </row>
    <row r="20" spans="1:8" ht="59.25" customHeight="1" x14ac:dyDescent="0.25">
      <c r="A20" s="6" t="s">
        <v>296</v>
      </c>
      <c r="B20" s="4" t="s">
        <v>297</v>
      </c>
      <c r="C20" s="27">
        <v>0</v>
      </c>
      <c r="D20" s="27">
        <v>0</v>
      </c>
      <c r="E20" s="16">
        <v>1.2</v>
      </c>
      <c r="F20" s="33"/>
      <c r="G20" s="8"/>
      <c r="H20" s="14"/>
    </row>
    <row r="21" spans="1:8" ht="55.2" x14ac:dyDescent="0.25">
      <c r="A21" s="6" t="s">
        <v>169</v>
      </c>
      <c r="B21" s="4" t="s">
        <v>47</v>
      </c>
      <c r="C21" s="16">
        <f>C22+C23+C24+C25+C26+C27</f>
        <v>10708.3</v>
      </c>
      <c r="D21" s="16">
        <f>D22+D23+D24+D25+D26+D27</f>
        <v>10708.3</v>
      </c>
      <c r="E21" s="16">
        <f>E22+E23+E24+E25+E26+E27</f>
        <v>18472.752</v>
      </c>
      <c r="F21" s="33">
        <f t="shared" si="0"/>
        <v>172.5087268754144</v>
      </c>
      <c r="G21" s="8">
        <f t="shared" si="1"/>
        <v>172.5087268754144</v>
      </c>
      <c r="H21" s="14"/>
    </row>
    <row r="22" spans="1:8" ht="82.8" x14ac:dyDescent="0.25">
      <c r="A22" s="2" t="s">
        <v>292</v>
      </c>
      <c r="B22" s="5" t="s">
        <v>293</v>
      </c>
      <c r="C22" s="32">
        <v>0</v>
      </c>
      <c r="D22" s="32">
        <v>0</v>
      </c>
      <c r="E22" s="17">
        <v>237.74748000000002</v>
      </c>
      <c r="F22" s="34"/>
      <c r="G22" s="11"/>
      <c r="H22" s="14" t="s">
        <v>16</v>
      </c>
    </row>
    <row r="23" spans="1:8" ht="55.2" x14ac:dyDescent="0.25">
      <c r="A23" s="2" t="s">
        <v>170</v>
      </c>
      <c r="B23" s="5" t="s">
        <v>120</v>
      </c>
      <c r="C23" s="32">
        <v>958.3</v>
      </c>
      <c r="D23" s="32">
        <v>958.3</v>
      </c>
      <c r="E23" s="17">
        <v>997.25725999999997</v>
      </c>
      <c r="F23" s="34">
        <f t="shared" si="0"/>
        <v>104.06524679119273</v>
      </c>
      <c r="G23" s="11">
        <f t="shared" si="1"/>
        <v>104.06524679119273</v>
      </c>
      <c r="H23" s="14"/>
    </row>
    <row r="24" spans="1:8" ht="96.6" x14ac:dyDescent="0.25">
      <c r="A24" s="2" t="s">
        <v>171</v>
      </c>
      <c r="B24" s="5" t="s">
        <v>48</v>
      </c>
      <c r="C24" s="32">
        <v>3000</v>
      </c>
      <c r="D24" s="32">
        <v>3000</v>
      </c>
      <c r="E24" s="17">
        <v>6856.3543799999998</v>
      </c>
      <c r="F24" s="34">
        <f t="shared" si="0"/>
        <v>228.54514599999999</v>
      </c>
      <c r="G24" s="11">
        <f t="shared" si="1"/>
        <v>228.54514599999999</v>
      </c>
      <c r="H24" s="14" t="s">
        <v>300</v>
      </c>
    </row>
    <row r="25" spans="1:8" ht="96.6" x14ac:dyDescent="0.25">
      <c r="A25" s="2" t="s">
        <v>172</v>
      </c>
      <c r="B25" s="5" t="s">
        <v>49</v>
      </c>
      <c r="C25" s="32">
        <v>150</v>
      </c>
      <c r="D25" s="32">
        <v>150</v>
      </c>
      <c r="E25" s="17">
        <v>95.616</v>
      </c>
      <c r="F25" s="34">
        <f t="shared" si="0"/>
        <v>63.744</v>
      </c>
      <c r="G25" s="11">
        <f t="shared" si="1"/>
        <v>63.744</v>
      </c>
      <c r="H25" s="14" t="s">
        <v>301</v>
      </c>
    </row>
    <row r="26" spans="1:8" ht="27.6" x14ac:dyDescent="0.25">
      <c r="A26" s="2" t="s">
        <v>173</v>
      </c>
      <c r="B26" s="5" t="s">
        <v>50</v>
      </c>
      <c r="C26" s="32">
        <v>1500</v>
      </c>
      <c r="D26" s="32">
        <v>1500</v>
      </c>
      <c r="E26" s="17">
        <v>2880.0729999999999</v>
      </c>
      <c r="F26" s="34">
        <f t="shared" si="0"/>
        <v>192.00486666666666</v>
      </c>
      <c r="G26" s="11">
        <f t="shared" si="1"/>
        <v>192.00486666666666</v>
      </c>
      <c r="H26" s="14" t="s">
        <v>302</v>
      </c>
    </row>
    <row r="27" spans="1:8" ht="96.6" x14ac:dyDescent="0.25">
      <c r="A27" s="2" t="s">
        <v>174</v>
      </c>
      <c r="B27" s="5" t="s">
        <v>51</v>
      </c>
      <c r="C27" s="32">
        <v>5100</v>
      </c>
      <c r="D27" s="32">
        <v>5100</v>
      </c>
      <c r="E27" s="17">
        <v>7405.70388</v>
      </c>
      <c r="F27" s="34">
        <f t="shared" si="0"/>
        <v>145.20988</v>
      </c>
      <c r="G27" s="11">
        <f t="shared" si="1"/>
        <v>145.20988</v>
      </c>
      <c r="H27" s="14" t="s">
        <v>303</v>
      </c>
    </row>
    <row r="28" spans="1:8" ht="27.6" x14ac:dyDescent="0.25">
      <c r="A28" s="6" t="s">
        <v>175</v>
      </c>
      <c r="B28" s="4" t="s">
        <v>52</v>
      </c>
      <c r="C28" s="16">
        <f>C29+C30+C31</f>
        <v>11734.1</v>
      </c>
      <c r="D28" s="16">
        <f>D29+D30+D31</f>
        <v>11734.1</v>
      </c>
      <c r="E28" s="16">
        <f>E29+E30+E31</f>
        <v>9335.8432300000004</v>
      </c>
      <c r="F28" s="33">
        <f t="shared" si="0"/>
        <v>79.561647079878313</v>
      </c>
      <c r="G28" s="8">
        <f t="shared" si="1"/>
        <v>79.561647079878313</v>
      </c>
      <c r="H28" s="14"/>
    </row>
    <row r="29" spans="1:8" ht="100.5" customHeight="1" x14ac:dyDescent="0.25">
      <c r="A29" s="2" t="s">
        <v>176</v>
      </c>
      <c r="B29" s="5" t="s">
        <v>53</v>
      </c>
      <c r="C29" s="32">
        <v>8431.2000000000007</v>
      </c>
      <c r="D29" s="32">
        <v>8431.2000000000007</v>
      </c>
      <c r="E29" s="17">
        <v>2062.279</v>
      </c>
      <c r="F29" s="34">
        <f t="shared" si="0"/>
        <v>24.460088718094696</v>
      </c>
      <c r="G29" s="11">
        <f t="shared" si="1"/>
        <v>24.460088718094696</v>
      </c>
      <c r="H29" s="14" t="s">
        <v>17</v>
      </c>
    </row>
    <row r="30" spans="1:8" ht="27.6" x14ac:dyDescent="0.25">
      <c r="A30" s="2" t="s">
        <v>177</v>
      </c>
      <c r="B30" s="5" t="s">
        <v>54</v>
      </c>
      <c r="C30" s="32">
        <v>302.89999999999998</v>
      </c>
      <c r="D30" s="32">
        <v>302.89999999999998</v>
      </c>
      <c r="E30" s="17">
        <v>994.93426999999997</v>
      </c>
      <c r="F30" s="34">
        <f t="shared" si="0"/>
        <v>328.46955100693299</v>
      </c>
      <c r="G30" s="11">
        <f t="shared" si="1"/>
        <v>328.46955100693299</v>
      </c>
      <c r="H30" s="14" t="s">
        <v>308</v>
      </c>
    </row>
    <row r="31" spans="1:8" x14ac:dyDescent="0.25">
      <c r="A31" s="2" t="s">
        <v>178</v>
      </c>
      <c r="B31" s="5" t="s">
        <v>55</v>
      </c>
      <c r="C31" s="32">
        <v>3000</v>
      </c>
      <c r="D31" s="32">
        <v>3000</v>
      </c>
      <c r="E31" s="17">
        <v>6278.6299600000002</v>
      </c>
      <c r="F31" s="34">
        <f t="shared" si="0"/>
        <v>209.28766533333336</v>
      </c>
      <c r="G31" s="11">
        <f t="shared" si="1"/>
        <v>209.28766533333336</v>
      </c>
      <c r="H31" s="14" t="s">
        <v>304</v>
      </c>
    </row>
    <row r="32" spans="1:8" ht="41.4" x14ac:dyDescent="0.25">
      <c r="A32" s="6" t="s">
        <v>285</v>
      </c>
      <c r="B32" s="4" t="s">
        <v>286</v>
      </c>
      <c r="C32" s="27">
        <f>C33+C34</f>
        <v>0</v>
      </c>
      <c r="D32" s="27">
        <f>D33+D34</f>
        <v>0</v>
      </c>
      <c r="E32" s="27">
        <f>E33+E34</f>
        <v>2968.8857499999999</v>
      </c>
      <c r="F32" s="33"/>
      <c r="G32" s="8"/>
      <c r="H32" s="14"/>
    </row>
    <row r="33" spans="1:10" ht="27.6" x14ac:dyDescent="0.25">
      <c r="A33" s="2" t="s">
        <v>284</v>
      </c>
      <c r="B33" s="5" t="s">
        <v>288</v>
      </c>
      <c r="C33" s="32">
        <v>0</v>
      </c>
      <c r="D33" s="32">
        <v>0</v>
      </c>
      <c r="E33" s="17">
        <v>120.82085000000001</v>
      </c>
      <c r="F33" s="34"/>
      <c r="G33" s="11"/>
      <c r="H33" s="14" t="s">
        <v>307</v>
      </c>
    </row>
    <row r="34" spans="1:10" ht="27.6" x14ac:dyDescent="0.25">
      <c r="A34" s="2" t="s">
        <v>289</v>
      </c>
      <c r="B34" s="5" t="s">
        <v>287</v>
      </c>
      <c r="C34" s="32">
        <v>0</v>
      </c>
      <c r="D34" s="32">
        <v>0</v>
      </c>
      <c r="E34" s="17">
        <v>2848.0648999999999</v>
      </c>
      <c r="F34" s="34"/>
      <c r="G34" s="11"/>
      <c r="H34" s="14" t="s">
        <v>307</v>
      </c>
    </row>
    <row r="35" spans="1:10" ht="30" customHeight="1" x14ac:dyDescent="0.25">
      <c r="A35" s="6" t="s">
        <v>179</v>
      </c>
      <c r="B35" s="4" t="s">
        <v>56</v>
      </c>
      <c r="C35" s="16">
        <f>C36+C37</f>
        <v>100</v>
      </c>
      <c r="D35" s="16">
        <f>D36+D37</f>
        <v>889593.7</v>
      </c>
      <c r="E35" s="16">
        <f>E36+E37</f>
        <v>622.24951999999996</v>
      </c>
      <c r="F35" s="33">
        <f t="shared" si="0"/>
        <v>622.24951999999996</v>
      </c>
      <c r="G35" s="8">
        <f t="shared" si="1"/>
        <v>6.994760866674303E-2</v>
      </c>
      <c r="H35" s="14"/>
    </row>
    <row r="36" spans="1:10" ht="95.25" customHeight="1" x14ac:dyDescent="0.25">
      <c r="A36" s="2" t="s">
        <v>180</v>
      </c>
      <c r="B36" s="5" t="s">
        <v>57</v>
      </c>
      <c r="C36" s="17">
        <v>100</v>
      </c>
      <c r="D36" s="32">
        <v>889593.7</v>
      </c>
      <c r="E36" s="17">
        <v>564.65463999999997</v>
      </c>
      <c r="F36" s="34">
        <f t="shared" si="0"/>
        <v>564.65463999999997</v>
      </c>
      <c r="G36" s="11">
        <f t="shared" si="1"/>
        <v>6.347331821257278E-2</v>
      </c>
      <c r="H36" s="14" t="s">
        <v>18</v>
      </c>
    </row>
    <row r="37" spans="1:10" ht="63.75" customHeight="1" x14ac:dyDescent="0.25">
      <c r="A37" s="2" t="s">
        <v>290</v>
      </c>
      <c r="B37" s="5" t="s">
        <v>291</v>
      </c>
      <c r="C37" s="17">
        <v>0</v>
      </c>
      <c r="D37" s="32">
        <v>0</v>
      </c>
      <c r="E37" s="17">
        <v>57.594879999999996</v>
      </c>
      <c r="F37" s="34"/>
      <c r="G37" s="11"/>
      <c r="H37" s="14" t="s">
        <v>306</v>
      </c>
    </row>
    <row r="38" spans="1:10" x14ac:dyDescent="0.25">
      <c r="A38" s="6" t="s">
        <v>181</v>
      </c>
      <c r="B38" s="4" t="s">
        <v>58</v>
      </c>
      <c r="C38" s="16">
        <f>C39</f>
        <v>750</v>
      </c>
      <c r="D38" s="16">
        <f>D39</f>
        <v>750</v>
      </c>
      <c r="E38" s="16">
        <f>E39</f>
        <v>1763.60419</v>
      </c>
      <c r="F38" s="33">
        <f t="shared" si="0"/>
        <v>235.14722533333332</v>
      </c>
      <c r="G38" s="8">
        <f t="shared" si="1"/>
        <v>235.14722533333332</v>
      </c>
      <c r="H38" s="14"/>
    </row>
    <row r="39" spans="1:10" ht="41.4" x14ac:dyDescent="0.25">
      <c r="A39" s="2" t="s">
        <v>182</v>
      </c>
      <c r="B39" s="5" t="s">
        <v>59</v>
      </c>
      <c r="C39" s="32">
        <v>750</v>
      </c>
      <c r="D39" s="32">
        <v>750</v>
      </c>
      <c r="E39" s="17">
        <v>1763.60419</v>
      </c>
      <c r="F39" s="34">
        <f t="shared" si="0"/>
        <v>235.14722533333332</v>
      </c>
      <c r="G39" s="11">
        <f t="shared" si="1"/>
        <v>235.14722533333332</v>
      </c>
      <c r="H39" s="14" t="s">
        <v>305</v>
      </c>
    </row>
    <row r="40" spans="1:10" ht="69" x14ac:dyDescent="0.25">
      <c r="A40" s="6" t="s">
        <v>183</v>
      </c>
      <c r="B40" s="4" t="s">
        <v>60</v>
      </c>
      <c r="C40" s="16">
        <v>224070.5</v>
      </c>
      <c r="D40" s="27">
        <v>224070.5</v>
      </c>
      <c r="E40" s="16">
        <v>170921.06855999999</v>
      </c>
      <c r="F40" s="33">
        <f t="shared" si="0"/>
        <v>76.280040683624122</v>
      </c>
      <c r="G40" s="8">
        <f t="shared" si="1"/>
        <v>76.280040683624122</v>
      </c>
      <c r="H40" s="14" t="s">
        <v>27</v>
      </c>
    </row>
    <row r="41" spans="1:10" s="19" customFormat="1" x14ac:dyDescent="0.25">
      <c r="A41" s="6" t="s">
        <v>294</v>
      </c>
      <c r="B41" s="4" t="s">
        <v>295</v>
      </c>
      <c r="C41" s="16">
        <v>0</v>
      </c>
      <c r="D41" s="27">
        <v>0</v>
      </c>
      <c r="E41" s="16">
        <v>977.69073000000003</v>
      </c>
      <c r="F41" s="33"/>
      <c r="G41" s="8"/>
      <c r="H41" s="14" t="s">
        <v>311</v>
      </c>
    </row>
    <row r="42" spans="1:10" x14ac:dyDescent="0.25">
      <c r="A42" s="6" t="s">
        <v>184</v>
      </c>
      <c r="B42" s="4" t="s">
        <v>61</v>
      </c>
      <c r="C42" s="16">
        <v>8189580.2000000002</v>
      </c>
      <c r="D42" s="27">
        <v>12597355.699999999</v>
      </c>
      <c r="E42" s="16">
        <f>E43+E129+E132+E138</f>
        <v>12615293.600000001</v>
      </c>
      <c r="F42" s="33">
        <f t="shared" si="0"/>
        <v>154.04078465462737</v>
      </c>
      <c r="G42" s="8">
        <f t="shared" si="1"/>
        <v>100.14239416927795</v>
      </c>
      <c r="H42" s="14"/>
    </row>
    <row r="43" spans="1:10" ht="41.4" x14ac:dyDescent="0.25">
      <c r="A43" s="6" t="s">
        <v>185</v>
      </c>
      <c r="B43" s="4" t="s">
        <v>121</v>
      </c>
      <c r="C43" s="16">
        <v>8189580.2000000002</v>
      </c>
      <c r="D43" s="27">
        <v>12562759.4</v>
      </c>
      <c r="E43" s="16">
        <f>E44+E47+E90+E109</f>
        <v>12651988.500000002</v>
      </c>
      <c r="F43" s="33">
        <f t="shared" si="0"/>
        <v>154.48885279858425</v>
      </c>
      <c r="G43" s="8">
        <f t="shared" si="1"/>
        <v>100.71026672691035</v>
      </c>
      <c r="H43" s="14"/>
    </row>
    <row r="44" spans="1:10" ht="27.6" x14ac:dyDescent="0.25">
      <c r="A44" s="2" t="s">
        <v>186</v>
      </c>
      <c r="B44" s="5" t="s">
        <v>122</v>
      </c>
      <c r="C44" s="17">
        <v>6805102.2000000002</v>
      </c>
      <c r="D44" s="32">
        <v>6901679.2000000002</v>
      </c>
      <c r="E44" s="17">
        <v>6969129.9000000004</v>
      </c>
      <c r="F44" s="34">
        <f t="shared" si="0"/>
        <v>102.41036350637027</v>
      </c>
      <c r="G44" s="11">
        <f t="shared" si="1"/>
        <v>100.97730853673987</v>
      </c>
      <c r="H44" s="14"/>
    </row>
    <row r="45" spans="1:10" ht="41.4" x14ac:dyDescent="0.25">
      <c r="A45" s="2" t="s">
        <v>187</v>
      </c>
      <c r="B45" s="5" t="s">
        <v>62</v>
      </c>
      <c r="C45" s="17">
        <v>6748919.0999999996</v>
      </c>
      <c r="D45" s="32">
        <v>6748919.0999999996</v>
      </c>
      <c r="E45" s="17">
        <v>6748919.0999999996</v>
      </c>
      <c r="F45" s="34">
        <f t="shared" si="0"/>
        <v>100</v>
      </c>
      <c r="G45" s="11">
        <f t="shared" si="1"/>
        <v>100</v>
      </c>
      <c r="H45" s="14"/>
    </row>
    <row r="46" spans="1:10" ht="41.4" x14ac:dyDescent="0.25">
      <c r="A46" s="2" t="s">
        <v>188</v>
      </c>
      <c r="B46" s="5" t="s">
        <v>63</v>
      </c>
      <c r="C46" s="17">
        <v>56183.1</v>
      </c>
      <c r="D46" s="32">
        <v>152760.1</v>
      </c>
      <c r="E46" s="17">
        <v>220210.8</v>
      </c>
      <c r="F46" s="34">
        <f t="shared" si="0"/>
        <v>391.95202827896645</v>
      </c>
      <c r="G46" s="11">
        <f t="shared" si="1"/>
        <v>144.1546581862672</v>
      </c>
      <c r="H46" s="14"/>
    </row>
    <row r="47" spans="1:10" s="19" customFormat="1" ht="36" customHeight="1" x14ac:dyDescent="0.25">
      <c r="A47" s="6" t="s">
        <v>189</v>
      </c>
      <c r="B47" s="4" t="s">
        <v>123</v>
      </c>
      <c r="C47" s="16">
        <v>371991.9</v>
      </c>
      <c r="D47" s="27">
        <v>3980030.1</v>
      </c>
      <c r="E47" s="16">
        <f>SUM(E48:E89)</f>
        <v>3993460.7000000007</v>
      </c>
      <c r="F47" s="33">
        <f t="shared" si="0"/>
        <v>1073.534316204197</v>
      </c>
      <c r="G47" s="8">
        <f t="shared" si="1"/>
        <v>100.33744970923715</v>
      </c>
      <c r="H47" s="20"/>
      <c r="J47" s="21"/>
    </row>
    <row r="48" spans="1:10" ht="55.2" x14ac:dyDescent="0.25">
      <c r="A48" s="2" t="s">
        <v>190</v>
      </c>
      <c r="B48" s="5" t="s">
        <v>124</v>
      </c>
      <c r="C48" s="32" t="s">
        <v>279</v>
      </c>
      <c r="D48" s="32">
        <v>29741.1</v>
      </c>
      <c r="E48" s="17">
        <v>10714.3</v>
      </c>
      <c r="F48" s="34" t="s">
        <v>279</v>
      </c>
      <c r="G48" s="11">
        <f t="shared" si="1"/>
        <v>36.025231077532439</v>
      </c>
      <c r="H48" s="14"/>
    </row>
    <row r="49" spans="1:8" ht="41.4" x14ac:dyDescent="0.25">
      <c r="A49" s="2" t="s">
        <v>191</v>
      </c>
      <c r="B49" s="5" t="s">
        <v>64</v>
      </c>
      <c r="C49" s="32" t="s">
        <v>279</v>
      </c>
      <c r="D49" s="32">
        <v>814108.3</v>
      </c>
      <c r="E49" s="17">
        <v>814108.3</v>
      </c>
      <c r="F49" s="34" t="s">
        <v>279</v>
      </c>
      <c r="G49" s="11">
        <f t="shared" si="1"/>
        <v>100</v>
      </c>
      <c r="H49" s="14"/>
    </row>
    <row r="50" spans="1:8" ht="27.6" x14ac:dyDescent="0.25">
      <c r="A50" s="2" t="s">
        <v>192</v>
      </c>
      <c r="B50" s="5" t="s">
        <v>65</v>
      </c>
      <c r="C50" s="32" t="s">
        <v>279</v>
      </c>
      <c r="D50" s="32">
        <v>800</v>
      </c>
      <c r="E50" s="17">
        <v>800</v>
      </c>
      <c r="F50" s="34" t="s">
        <v>279</v>
      </c>
      <c r="G50" s="11">
        <f t="shared" si="1"/>
        <v>100</v>
      </c>
      <c r="H50" s="14"/>
    </row>
    <row r="51" spans="1:8" ht="55.2" x14ac:dyDescent="0.25">
      <c r="A51" s="2" t="s">
        <v>193</v>
      </c>
      <c r="B51" s="5" t="s">
        <v>66</v>
      </c>
      <c r="C51" s="32" t="s">
        <v>279</v>
      </c>
      <c r="D51" s="32">
        <v>1923066.8</v>
      </c>
      <c r="E51" s="17">
        <v>1940123.3</v>
      </c>
      <c r="F51" s="34" t="s">
        <v>279</v>
      </c>
      <c r="G51" s="11">
        <f t="shared" si="1"/>
        <v>100.88694266886623</v>
      </c>
      <c r="H51" s="14"/>
    </row>
    <row r="52" spans="1:8" ht="69" x14ac:dyDescent="0.25">
      <c r="A52" s="2" t="s">
        <v>194</v>
      </c>
      <c r="B52" s="5" t="s">
        <v>125</v>
      </c>
      <c r="C52" s="32" t="s">
        <v>279</v>
      </c>
      <c r="D52" s="32">
        <v>29.1</v>
      </c>
      <c r="E52" s="17">
        <v>29.1</v>
      </c>
      <c r="F52" s="34" t="s">
        <v>279</v>
      </c>
      <c r="G52" s="11">
        <f t="shared" si="1"/>
        <v>100</v>
      </c>
      <c r="H52" s="14"/>
    </row>
    <row r="53" spans="1:8" ht="124.2" x14ac:dyDescent="0.25">
      <c r="A53" s="2" t="s">
        <v>195</v>
      </c>
      <c r="B53" s="5" t="s">
        <v>126</v>
      </c>
      <c r="C53" s="32" t="s">
        <v>279</v>
      </c>
      <c r="D53" s="32">
        <v>907.8</v>
      </c>
      <c r="E53" s="17">
        <v>837</v>
      </c>
      <c r="F53" s="34" t="s">
        <v>279</v>
      </c>
      <c r="G53" s="11">
        <f t="shared" si="1"/>
        <v>92.200925313945802</v>
      </c>
      <c r="H53" s="14"/>
    </row>
    <row r="54" spans="1:8" ht="41.4" x14ac:dyDescent="0.25">
      <c r="A54" s="2" t="s">
        <v>196</v>
      </c>
      <c r="B54" s="5" t="s">
        <v>127</v>
      </c>
      <c r="C54" s="17">
        <v>1323.6</v>
      </c>
      <c r="D54" s="32">
        <v>548.70000000000005</v>
      </c>
      <c r="E54" s="17">
        <v>0</v>
      </c>
      <c r="F54" s="34">
        <f t="shared" si="0"/>
        <v>0</v>
      </c>
      <c r="G54" s="11">
        <f t="shared" si="1"/>
        <v>0</v>
      </c>
      <c r="H54" s="14"/>
    </row>
    <row r="55" spans="1:8" ht="79.5" customHeight="1" x14ac:dyDescent="0.25">
      <c r="A55" s="2" t="s">
        <v>197</v>
      </c>
      <c r="B55" s="5" t="s">
        <v>67</v>
      </c>
      <c r="C55" s="32" t="s">
        <v>279</v>
      </c>
      <c r="D55" s="32">
        <v>6128.9</v>
      </c>
      <c r="E55" s="17">
        <v>6128.9</v>
      </c>
      <c r="F55" s="34" t="s">
        <v>279</v>
      </c>
      <c r="G55" s="11">
        <f t="shared" si="1"/>
        <v>100</v>
      </c>
      <c r="H55" s="14"/>
    </row>
    <row r="56" spans="1:8" ht="82.5" customHeight="1" x14ac:dyDescent="0.25">
      <c r="A56" s="2" t="s">
        <v>198</v>
      </c>
      <c r="B56" s="5" t="s">
        <v>68</v>
      </c>
      <c r="C56" s="32" t="s">
        <v>279</v>
      </c>
      <c r="D56" s="32">
        <v>231041.8</v>
      </c>
      <c r="E56" s="17">
        <v>240148.7</v>
      </c>
      <c r="F56" s="34" t="s">
        <v>279</v>
      </c>
      <c r="G56" s="11">
        <f t="shared" si="1"/>
        <v>103.94166769822604</v>
      </c>
      <c r="H56" s="14"/>
    </row>
    <row r="57" spans="1:8" ht="69" x14ac:dyDescent="0.25">
      <c r="A57" s="2" t="s">
        <v>199</v>
      </c>
      <c r="B57" s="5" t="s">
        <v>69</v>
      </c>
      <c r="C57" s="17">
        <v>17347.400000000001</v>
      </c>
      <c r="D57" s="32">
        <v>17347.400000000001</v>
      </c>
      <c r="E57" s="17">
        <v>17347.400000000001</v>
      </c>
      <c r="F57" s="34">
        <f t="shared" si="0"/>
        <v>100</v>
      </c>
      <c r="G57" s="11">
        <f t="shared" si="1"/>
        <v>100</v>
      </c>
      <c r="H57" s="14"/>
    </row>
    <row r="58" spans="1:8" ht="41.4" x14ac:dyDescent="0.25">
      <c r="A58" s="2" t="s">
        <v>200</v>
      </c>
      <c r="B58" s="5" t="s">
        <v>70</v>
      </c>
      <c r="C58" s="17">
        <v>10057.6</v>
      </c>
      <c r="D58" s="32">
        <v>10057.6</v>
      </c>
      <c r="E58" s="17">
        <v>10057.6</v>
      </c>
      <c r="F58" s="34">
        <f t="shared" si="0"/>
        <v>100</v>
      </c>
      <c r="G58" s="11">
        <f t="shared" si="1"/>
        <v>100</v>
      </c>
      <c r="H58" s="14"/>
    </row>
    <row r="59" spans="1:8" ht="68.25" customHeight="1" x14ac:dyDescent="0.25">
      <c r="A59" s="2" t="s">
        <v>201</v>
      </c>
      <c r="B59" s="5" t="s">
        <v>71</v>
      </c>
      <c r="C59" s="17">
        <v>10617.9</v>
      </c>
      <c r="D59" s="32">
        <v>10617.9</v>
      </c>
      <c r="E59" s="17">
        <v>10617.9</v>
      </c>
      <c r="F59" s="34">
        <f t="shared" si="0"/>
        <v>100</v>
      </c>
      <c r="G59" s="11">
        <f t="shared" si="1"/>
        <v>100</v>
      </c>
      <c r="H59" s="14"/>
    </row>
    <row r="60" spans="1:8" ht="55.2" x14ac:dyDescent="0.25">
      <c r="A60" s="2" t="s">
        <v>202</v>
      </c>
      <c r="B60" s="5" t="s">
        <v>72</v>
      </c>
      <c r="C60" s="17">
        <v>29666.3</v>
      </c>
      <c r="D60" s="32">
        <v>29666.3</v>
      </c>
      <c r="E60" s="17">
        <v>0</v>
      </c>
      <c r="F60" s="34">
        <f t="shared" si="0"/>
        <v>0</v>
      </c>
      <c r="G60" s="11">
        <f t="shared" si="1"/>
        <v>0</v>
      </c>
      <c r="H60" s="14"/>
    </row>
    <row r="61" spans="1:8" ht="69" x14ac:dyDescent="0.25">
      <c r="A61" s="2" t="s">
        <v>203</v>
      </c>
      <c r="B61" s="5" t="s">
        <v>73</v>
      </c>
      <c r="C61" s="32" t="s">
        <v>279</v>
      </c>
      <c r="D61" s="32">
        <v>42878.7</v>
      </c>
      <c r="E61" s="17">
        <v>42878.7</v>
      </c>
      <c r="F61" s="34" t="s">
        <v>279</v>
      </c>
      <c r="G61" s="11">
        <f t="shared" si="1"/>
        <v>100</v>
      </c>
      <c r="H61" s="14"/>
    </row>
    <row r="62" spans="1:8" ht="82.8" x14ac:dyDescent="0.25">
      <c r="A62" s="2" t="s">
        <v>204</v>
      </c>
      <c r="B62" s="5" t="s">
        <v>74</v>
      </c>
      <c r="C62" s="32" t="s">
        <v>279</v>
      </c>
      <c r="D62" s="32">
        <v>1297.0999999999999</v>
      </c>
      <c r="E62" s="17">
        <v>1404</v>
      </c>
      <c r="F62" s="34" t="s">
        <v>279</v>
      </c>
      <c r="G62" s="11">
        <f t="shared" si="1"/>
        <v>108.2414617223036</v>
      </c>
      <c r="H62" s="14"/>
    </row>
    <row r="63" spans="1:8" ht="82.8" x14ac:dyDescent="0.25">
      <c r="A63" s="9" t="s">
        <v>274</v>
      </c>
      <c r="B63" s="5" t="s">
        <v>75</v>
      </c>
      <c r="C63" s="32">
        <v>34655.699999999997</v>
      </c>
      <c r="D63" s="32" t="s">
        <v>279</v>
      </c>
      <c r="E63" s="17"/>
      <c r="F63" s="34">
        <f t="shared" si="0"/>
        <v>0</v>
      </c>
      <c r="G63" s="11" t="s">
        <v>279</v>
      </c>
      <c r="H63" s="14"/>
    </row>
    <row r="64" spans="1:8" ht="55.2" x14ac:dyDescent="0.25">
      <c r="A64" s="2" t="s">
        <v>205</v>
      </c>
      <c r="B64" s="5" t="s">
        <v>76</v>
      </c>
      <c r="C64" s="17">
        <v>56762.9</v>
      </c>
      <c r="D64" s="32">
        <v>56762.9</v>
      </c>
      <c r="E64" s="17">
        <v>56759</v>
      </c>
      <c r="F64" s="34">
        <f t="shared" si="0"/>
        <v>99.993129315098415</v>
      </c>
      <c r="G64" s="11">
        <f t="shared" si="1"/>
        <v>99.993129315098415</v>
      </c>
      <c r="H64" s="14"/>
    </row>
    <row r="65" spans="1:8" ht="41.4" x14ac:dyDescent="0.25">
      <c r="A65" s="2" t="s">
        <v>206</v>
      </c>
      <c r="B65" s="5" t="s">
        <v>77</v>
      </c>
      <c r="C65" s="17">
        <v>50953.7</v>
      </c>
      <c r="D65" s="32">
        <v>50953.7</v>
      </c>
      <c r="E65" s="17">
        <v>50953.7</v>
      </c>
      <c r="F65" s="34">
        <f t="shared" si="0"/>
        <v>100</v>
      </c>
      <c r="G65" s="11">
        <f t="shared" si="1"/>
        <v>100</v>
      </c>
      <c r="H65" s="14"/>
    </row>
    <row r="66" spans="1:8" ht="50.25" customHeight="1" x14ac:dyDescent="0.25">
      <c r="A66" s="2" t="s">
        <v>207</v>
      </c>
      <c r="B66" s="5" t="s">
        <v>78</v>
      </c>
      <c r="C66" s="17">
        <v>61966.5</v>
      </c>
      <c r="D66" s="32">
        <v>59982.6</v>
      </c>
      <c r="E66" s="17">
        <v>59982.6</v>
      </c>
      <c r="F66" s="34">
        <f t="shared" si="0"/>
        <v>96.798431410520209</v>
      </c>
      <c r="G66" s="11">
        <f t="shared" si="1"/>
        <v>100</v>
      </c>
      <c r="H66" s="14"/>
    </row>
    <row r="67" spans="1:8" ht="41.4" x14ac:dyDescent="0.25">
      <c r="A67" s="2" t="s">
        <v>208</v>
      </c>
      <c r="B67" s="5" t="s">
        <v>79</v>
      </c>
      <c r="C67" s="29">
        <v>74259</v>
      </c>
      <c r="D67" s="30">
        <v>74259</v>
      </c>
      <c r="E67" s="17">
        <v>74259</v>
      </c>
      <c r="F67" s="11">
        <f t="shared" si="0"/>
        <v>100</v>
      </c>
      <c r="G67" s="11">
        <f t="shared" si="1"/>
        <v>100</v>
      </c>
      <c r="H67" s="14"/>
    </row>
    <row r="68" spans="1:8" ht="69" x14ac:dyDescent="0.25">
      <c r="A68" s="2" t="s">
        <v>209</v>
      </c>
      <c r="B68" s="5" t="s">
        <v>80</v>
      </c>
      <c r="C68" s="30" t="s">
        <v>279</v>
      </c>
      <c r="D68" s="30">
        <v>9054.7999999999993</v>
      </c>
      <c r="E68" s="17">
        <v>9054.7999999999993</v>
      </c>
      <c r="F68" s="11" t="s">
        <v>279</v>
      </c>
      <c r="G68" s="11">
        <f t="shared" si="1"/>
        <v>100</v>
      </c>
      <c r="H68" s="14"/>
    </row>
    <row r="69" spans="1:8" ht="82.8" x14ac:dyDescent="0.25">
      <c r="A69" s="2" t="s">
        <v>210</v>
      </c>
      <c r="B69" s="5" t="s">
        <v>81</v>
      </c>
      <c r="C69" s="30" t="s">
        <v>279</v>
      </c>
      <c r="D69" s="30">
        <v>103152.1</v>
      </c>
      <c r="E69" s="17">
        <v>113479.3</v>
      </c>
      <c r="F69" s="11" t="s">
        <v>279</v>
      </c>
      <c r="G69" s="11">
        <f t="shared" si="1"/>
        <v>110.01162361212229</v>
      </c>
      <c r="H69" s="14"/>
    </row>
    <row r="70" spans="1:8" ht="82.8" x14ac:dyDescent="0.25">
      <c r="A70" s="9" t="s">
        <v>275</v>
      </c>
      <c r="B70" s="3" t="s">
        <v>82</v>
      </c>
      <c r="C70" s="29">
        <v>6171.3</v>
      </c>
      <c r="D70" s="30" t="s">
        <v>279</v>
      </c>
      <c r="E70" s="17"/>
      <c r="F70" s="11">
        <f t="shared" si="0"/>
        <v>0</v>
      </c>
      <c r="G70" s="11" t="s">
        <v>279</v>
      </c>
      <c r="H70" s="14"/>
    </row>
    <row r="71" spans="1:8" ht="41.4" x14ac:dyDescent="0.25">
      <c r="A71" s="2" t="s">
        <v>211</v>
      </c>
      <c r="B71" s="5" t="s">
        <v>83</v>
      </c>
      <c r="C71" s="29">
        <v>7460.7</v>
      </c>
      <c r="D71" s="30">
        <v>7460.7</v>
      </c>
      <c r="E71" s="17">
        <v>7460.7</v>
      </c>
      <c r="F71" s="11">
        <f t="shared" si="0"/>
        <v>100</v>
      </c>
      <c r="G71" s="11">
        <f t="shared" si="1"/>
        <v>100</v>
      </c>
      <c r="H71" s="14"/>
    </row>
    <row r="72" spans="1:8" ht="55.2" x14ac:dyDescent="0.25">
      <c r="A72" s="2" t="s">
        <v>212</v>
      </c>
      <c r="B72" s="5" t="s">
        <v>84</v>
      </c>
      <c r="C72" s="30" t="s">
        <v>279</v>
      </c>
      <c r="D72" s="30">
        <v>207000</v>
      </c>
      <c r="E72" s="17">
        <v>207000</v>
      </c>
      <c r="F72" s="11" t="s">
        <v>279</v>
      </c>
      <c r="G72" s="11">
        <f t="shared" si="1"/>
        <v>100</v>
      </c>
      <c r="H72" s="14"/>
    </row>
    <row r="73" spans="1:8" ht="27.6" x14ac:dyDescent="0.25">
      <c r="A73" s="2" t="s">
        <v>213</v>
      </c>
      <c r="B73" s="5" t="s">
        <v>85</v>
      </c>
      <c r="C73" s="30" t="s">
        <v>279</v>
      </c>
      <c r="D73" s="30">
        <v>92227</v>
      </c>
      <c r="E73" s="17">
        <v>92227</v>
      </c>
      <c r="F73" s="11" t="s">
        <v>279</v>
      </c>
      <c r="G73" s="11">
        <f t="shared" si="1"/>
        <v>100</v>
      </c>
      <c r="H73" s="14"/>
    </row>
    <row r="74" spans="1:8" ht="41.4" x14ac:dyDescent="0.25">
      <c r="A74" s="2" t="s">
        <v>214</v>
      </c>
      <c r="B74" s="5" t="s">
        <v>128</v>
      </c>
      <c r="C74" s="30" t="s">
        <v>279</v>
      </c>
      <c r="D74" s="30">
        <v>67951</v>
      </c>
      <c r="E74" s="17">
        <v>67951</v>
      </c>
      <c r="F74" s="11" t="s">
        <v>279</v>
      </c>
      <c r="G74" s="11">
        <f t="shared" si="1"/>
        <v>100</v>
      </c>
      <c r="H74" s="14"/>
    </row>
    <row r="75" spans="1:8" ht="69" x14ac:dyDescent="0.25">
      <c r="A75" s="2" t="s">
        <v>215</v>
      </c>
      <c r="B75" s="5" t="s">
        <v>86</v>
      </c>
      <c r="C75" s="30" t="s">
        <v>279</v>
      </c>
      <c r="D75" s="30">
        <v>39891.800000000003</v>
      </c>
      <c r="E75" s="17">
        <v>39891.800000000003</v>
      </c>
      <c r="F75" s="11" t="s">
        <v>279</v>
      </c>
      <c r="G75" s="11">
        <f t="shared" si="1"/>
        <v>100</v>
      </c>
      <c r="H75" s="14"/>
    </row>
    <row r="76" spans="1:8" ht="66" customHeight="1" x14ac:dyDescent="0.25">
      <c r="A76" s="2" t="s">
        <v>216</v>
      </c>
      <c r="B76" s="5" t="s">
        <v>129</v>
      </c>
      <c r="C76" s="30" t="s">
        <v>279</v>
      </c>
      <c r="D76" s="30">
        <v>18882.8</v>
      </c>
      <c r="E76" s="17">
        <v>18823</v>
      </c>
      <c r="F76" s="11" t="s">
        <v>279</v>
      </c>
      <c r="G76" s="11">
        <f t="shared" ref="G76:G140" si="2">E76/D76*100</f>
        <v>99.683309678649351</v>
      </c>
      <c r="H76" s="14"/>
    </row>
    <row r="77" spans="1:8" ht="65.25" customHeight="1" x14ac:dyDescent="0.25">
      <c r="A77" s="2" t="s">
        <v>217</v>
      </c>
      <c r="B77" s="5" t="s">
        <v>87</v>
      </c>
      <c r="C77" s="29">
        <v>1685.4</v>
      </c>
      <c r="D77" s="30">
        <v>1516.9</v>
      </c>
      <c r="E77" s="17">
        <v>1516.9</v>
      </c>
      <c r="F77" s="11">
        <f>E77/C77*100</f>
        <v>90.002373323840033</v>
      </c>
      <c r="G77" s="11">
        <f t="shared" si="2"/>
        <v>100</v>
      </c>
      <c r="H77" s="14"/>
    </row>
    <row r="78" spans="1:8" ht="69" x14ac:dyDescent="0.25">
      <c r="A78" s="2" t="s">
        <v>218</v>
      </c>
      <c r="B78" s="5" t="s">
        <v>88</v>
      </c>
      <c r="C78" s="30" t="s">
        <v>279</v>
      </c>
      <c r="D78" s="30">
        <v>29262</v>
      </c>
      <c r="E78" s="17">
        <v>29262</v>
      </c>
      <c r="F78" s="11" t="s">
        <v>279</v>
      </c>
      <c r="G78" s="11">
        <f t="shared" si="2"/>
        <v>100</v>
      </c>
      <c r="H78" s="14"/>
    </row>
    <row r="79" spans="1:8" ht="41.4" x14ac:dyDescent="0.25">
      <c r="A79" s="2" t="s">
        <v>219</v>
      </c>
      <c r="B79" s="5" t="s">
        <v>130</v>
      </c>
      <c r="C79" s="30" t="s">
        <v>279</v>
      </c>
      <c r="D79" s="30">
        <v>19000</v>
      </c>
      <c r="E79" s="17">
        <v>19000</v>
      </c>
      <c r="F79" s="11" t="s">
        <v>279</v>
      </c>
      <c r="G79" s="11">
        <f t="shared" si="2"/>
        <v>100</v>
      </c>
      <c r="H79" s="14"/>
    </row>
    <row r="80" spans="1:8" ht="69" x14ac:dyDescent="0.25">
      <c r="A80" s="2" t="s">
        <v>220</v>
      </c>
      <c r="B80" s="5" t="s">
        <v>89</v>
      </c>
      <c r="C80" s="30" t="s">
        <v>279</v>
      </c>
      <c r="D80" s="30">
        <v>666.9</v>
      </c>
      <c r="E80" s="17">
        <v>666.9</v>
      </c>
      <c r="F80" s="11" t="s">
        <v>279</v>
      </c>
      <c r="G80" s="11">
        <f t="shared" si="2"/>
        <v>100</v>
      </c>
      <c r="H80" s="14"/>
    </row>
    <row r="81" spans="1:8" ht="95.25" customHeight="1" x14ac:dyDescent="0.25">
      <c r="A81" s="2" t="s">
        <v>221</v>
      </c>
      <c r="B81" s="5" t="s">
        <v>90</v>
      </c>
      <c r="C81" s="30" t="s">
        <v>279</v>
      </c>
      <c r="D81" s="30">
        <v>6535.7</v>
      </c>
      <c r="E81" s="17">
        <v>6535.7</v>
      </c>
      <c r="F81" s="11" t="s">
        <v>279</v>
      </c>
      <c r="G81" s="11">
        <f t="shared" si="2"/>
        <v>100</v>
      </c>
      <c r="H81" s="14"/>
    </row>
    <row r="82" spans="1:8" ht="53.25" customHeight="1" x14ac:dyDescent="0.25">
      <c r="A82" s="2" t="s">
        <v>222</v>
      </c>
      <c r="B82" s="5" t="s">
        <v>131</v>
      </c>
      <c r="C82" s="29">
        <v>228.6</v>
      </c>
      <c r="D82" s="30">
        <v>228.6</v>
      </c>
      <c r="E82" s="17">
        <v>228.6</v>
      </c>
      <c r="F82" s="11">
        <f>E82/C82*100</f>
        <v>100</v>
      </c>
      <c r="G82" s="11">
        <f t="shared" si="2"/>
        <v>100</v>
      </c>
      <c r="H82" s="14"/>
    </row>
    <row r="83" spans="1:8" ht="69" x14ac:dyDescent="0.25">
      <c r="A83" s="2" t="s">
        <v>223</v>
      </c>
      <c r="B83" s="5" t="s">
        <v>91</v>
      </c>
      <c r="C83" s="30" t="s">
        <v>279</v>
      </c>
      <c r="D83" s="30">
        <v>5195</v>
      </c>
      <c r="E83" s="17">
        <v>5195</v>
      </c>
      <c r="F83" s="11" t="s">
        <v>279</v>
      </c>
      <c r="G83" s="11">
        <f t="shared" si="2"/>
        <v>100</v>
      </c>
      <c r="H83" s="14"/>
    </row>
    <row r="84" spans="1:8" ht="77.25" customHeight="1" x14ac:dyDescent="0.25">
      <c r="A84" s="9" t="s">
        <v>276</v>
      </c>
      <c r="B84" s="3" t="s">
        <v>273</v>
      </c>
      <c r="C84" s="29">
        <v>1063.4000000000001</v>
      </c>
      <c r="D84" s="30" t="s">
        <v>279</v>
      </c>
      <c r="E84" s="17"/>
      <c r="F84" s="11">
        <f>E84/C84*100</f>
        <v>0</v>
      </c>
      <c r="G84" s="11" t="s">
        <v>279</v>
      </c>
      <c r="H84" s="14"/>
    </row>
    <row r="85" spans="1:8" ht="96.6" x14ac:dyDescent="0.25">
      <c r="A85" s="9" t="s">
        <v>313</v>
      </c>
      <c r="B85" s="5" t="s">
        <v>312</v>
      </c>
      <c r="C85" s="29"/>
      <c r="D85" s="30"/>
      <c r="E85" s="17">
        <v>26209.4</v>
      </c>
      <c r="F85" s="11" t="e">
        <f>E85/C85*100</f>
        <v>#DIV/0!</v>
      </c>
      <c r="G85" s="11" t="s">
        <v>279</v>
      </c>
      <c r="H85" s="14"/>
    </row>
    <row r="86" spans="1:8" ht="55.2" x14ac:dyDescent="0.25">
      <c r="A86" s="2" t="s">
        <v>224</v>
      </c>
      <c r="B86" s="5" t="s">
        <v>132</v>
      </c>
      <c r="C86" s="30" t="s">
        <v>279</v>
      </c>
      <c r="D86" s="30">
        <v>7959.8</v>
      </c>
      <c r="E86" s="17">
        <v>7959.8</v>
      </c>
      <c r="F86" s="11" t="s">
        <v>279</v>
      </c>
      <c r="G86" s="11">
        <f t="shared" si="2"/>
        <v>100</v>
      </c>
      <c r="H86" s="14"/>
    </row>
    <row r="87" spans="1:8" ht="82.8" x14ac:dyDescent="0.25">
      <c r="A87" s="2" t="s">
        <v>225</v>
      </c>
      <c r="B87" s="5" t="s">
        <v>133</v>
      </c>
      <c r="C87" s="30" t="s">
        <v>279</v>
      </c>
      <c r="D87" s="30">
        <v>1275.0999999999999</v>
      </c>
      <c r="E87" s="17">
        <v>1275.0999999999999</v>
      </c>
      <c r="F87" s="11" t="s">
        <v>279</v>
      </c>
      <c r="G87" s="11">
        <f t="shared" si="2"/>
        <v>100</v>
      </c>
      <c r="H87" s="14"/>
    </row>
    <row r="88" spans="1:8" ht="41.4" x14ac:dyDescent="0.25">
      <c r="A88" s="2" t="s">
        <v>226</v>
      </c>
      <c r="B88" s="5" t="s">
        <v>134</v>
      </c>
      <c r="C88" s="30" t="s">
        <v>279</v>
      </c>
      <c r="D88" s="30">
        <v>883</v>
      </c>
      <c r="E88" s="17">
        <v>883</v>
      </c>
      <c r="F88" s="11" t="s">
        <v>279</v>
      </c>
      <c r="G88" s="11">
        <f t="shared" si="2"/>
        <v>100</v>
      </c>
      <c r="H88" s="14"/>
    </row>
    <row r="89" spans="1:8" ht="41.4" x14ac:dyDescent="0.25">
      <c r="A89" s="2" t="s">
        <v>227</v>
      </c>
      <c r="B89" s="5" t="s">
        <v>135</v>
      </c>
      <c r="C89" s="30" t="s">
        <v>279</v>
      </c>
      <c r="D89" s="30">
        <v>1691.2</v>
      </c>
      <c r="E89" s="17">
        <v>1691.2</v>
      </c>
      <c r="F89" s="11" t="s">
        <v>279</v>
      </c>
      <c r="G89" s="11">
        <f t="shared" si="2"/>
        <v>100</v>
      </c>
      <c r="H89" s="14"/>
    </row>
    <row r="90" spans="1:8" s="19" customFormat="1" ht="27.6" x14ac:dyDescent="0.25">
      <c r="A90" s="6" t="s">
        <v>228</v>
      </c>
      <c r="B90" s="4" t="s">
        <v>136</v>
      </c>
      <c r="C90" s="28">
        <v>956566.6</v>
      </c>
      <c r="D90" s="26">
        <v>1090351.5</v>
      </c>
      <c r="E90" s="16">
        <f>SUM(E91:E108)</f>
        <v>1084257.5</v>
      </c>
      <c r="F90" s="8">
        <f>E90/C90*100</f>
        <v>113.34887711948127</v>
      </c>
      <c r="G90" s="8">
        <f t="shared" si="2"/>
        <v>99.44109766437704</v>
      </c>
      <c r="H90" s="20"/>
    </row>
    <row r="91" spans="1:8" ht="41.4" x14ac:dyDescent="0.25">
      <c r="A91" s="2" t="s">
        <v>229</v>
      </c>
      <c r="B91" s="5" t="s">
        <v>92</v>
      </c>
      <c r="C91" s="29">
        <v>283718.7</v>
      </c>
      <c r="D91" s="30">
        <v>338517.5</v>
      </c>
      <c r="E91" s="17">
        <v>337032</v>
      </c>
      <c r="F91" s="11">
        <f>E91/C91*100</f>
        <v>118.79090098749219</v>
      </c>
      <c r="G91" s="11">
        <f t="shared" si="2"/>
        <v>99.561174828480063</v>
      </c>
      <c r="H91" s="14"/>
    </row>
    <row r="92" spans="1:8" ht="82.8" x14ac:dyDescent="0.25">
      <c r="A92" s="2" t="s">
        <v>230</v>
      </c>
      <c r="B92" s="5" t="s">
        <v>93</v>
      </c>
      <c r="C92" s="29">
        <v>8678.2999999999993</v>
      </c>
      <c r="D92" s="30">
        <v>9094.7000000000007</v>
      </c>
      <c r="E92" s="17">
        <v>9094.2000000000007</v>
      </c>
      <c r="F92" s="11">
        <f>E92/C92*100</f>
        <v>104.79241326066166</v>
      </c>
      <c r="G92" s="11">
        <f t="shared" si="2"/>
        <v>99.994502292544013</v>
      </c>
      <c r="H92" s="14"/>
    </row>
    <row r="93" spans="1:8" ht="64.5" customHeight="1" x14ac:dyDescent="0.25">
      <c r="A93" s="2" t="s">
        <v>231</v>
      </c>
      <c r="B93" s="5" t="s">
        <v>137</v>
      </c>
      <c r="C93" s="30" t="s">
        <v>279</v>
      </c>
      <c r="D93" s="30">
        <v>102.8</v>
      </c>
      <c r="E93" s="17">
        <v>0</v>
      </c>
      <c r="F93" s="11" t="s">
        <v>279</v>
      </c>
      <c r="G93" s="11">
        <f t="shared" si="2"/>
        <v>0</v>
      </c>
      <c r="H93" s="14"/>
    </row>
    <row r="94" spans="1:8" ht="69" x14ac:dyDescent="0.25">
      <c r="A94" s="2" t="s">
        <v>232</v>
      </c>
      <c r="B94" s="5" t="s">
        <v>138</v>
      </c>
      <c r="C94" s="29">
        <v>96.2</v>
      </c>
      <c r="D94" s="30">
        <v>96.2</v>
      </c>
      <c r="E94" s="17">
        <v>59.7</v>
      </c>
      <c r="F94" s="11">
        <f t="shared" ref="F94:F101" si="3">E94/C94*100</f>
        <v>62.058212058212057</v>
      </c>
      <c r="G94" s="11">
        <f t="shared" si="2"/>
        <v>62.058212058212057</v>
      </c>
      <c r="H94" s="14"/>
    </row>
    <row r="95" spans="1:8" ht="69" x14ac:dyDescent="0.25">
      <c r="A95" s="2" t="s">
        <v>233</v>
      </c>
      <c r="B95" s="5" t="s">
        <v>94</v>
      </c>
      <c r="C95" s="29">
        <v>26.6</v>
      </c>
      <c r="D95" s="30">
        <v>26.6</v>
      </c>
      <c r="E95" s="17">
        <v>7.1</v>
      </c>
      <c r="F95" s="11">
        <f t="shared" si="3"/>
        <v>26.691729323308266</v>
      </c>
      <c r="G95" s="11">
        <f t="shared" si="2"/>
        <v>26.691729323308266</v>
      </c>
      <c r="H95" s="14"/>
    </row>
    <row r="96" spans="1:8" ht="55.2" x14ac:dyDescent="0.25">
      <c r="A96" s="2" t="s">
        <v>234</v>
      </c>
      <c r="B96" s="5" t="s">
        <v>95</v>
      </c>
      <c r="C96" s="29">
        <v>9695.7999999999993</v>
      </c>
      <c r="D96" s="30">
        <v>9695.7999999999993</v>
      </c>
      <c r="E96" s="17">
        <v>9695.7999999999993</v>
      </c>
      <c r="F96" s="11">
        <f t="shared" si="3"/>
        <v>100</v>
      </c>
      <c r="G96" s="11">
        <f t="shared" si="2"/>
        <v>100</v>
      </c>
      <c r="H96" s="14"/>
    </row>
    <row r="97" spans="1:8" ht="41.4" x14ac:dyDescent="0.25">
      <c r="A97" s="2" t="s">
        <v>235</v>
      </c>
      <c r="B97" s="5" t="s">
        <v>139</v>
      </c>
      <c r="C97" s="29">
        <v>77737</v>
      </c>
      <c r="D97" s="30">
        <v>74864.2</v>
      </c>
      <c r="E97" s="17">
        <v>74555.8</v>
      </c>
      <c r="F97" s="11">
        <f t="shared" si="3"/>
        <v>95.907740200933915</v>
      </c>
      <c r="G97" s="11">
        <f t="shared" si="2"/>
        <v>99.588054103296372</v>
      </c>
      <c r="H97" s="14"/>
    </row>
    <row r="98" spans="1:8" ht="41.4" x14ac:dyDescent="0.25">
      <c r="A98" s="2" t="s">
        <v>236</v>
      </c>
      <c r="B98" s="5" t="s">
        <v>96</v>
      </c>
      <c r="C98" s="29">
        <v>25928.3</v>
      </c>
      <c r="D98" s="30">
        <v>33335.5</v>
      </c>
      <c r="E98" s="17">
        <v>33335.5</v>
      </c>
      <c r="F98" s="11">
        <f t="shared" si="3"/>
        <v>128.56801255770722</v>
      </c>
      <c r="G98" s="11">
        <f t="shared" si="2"/>
        <v>100</v>
      </c>
      <c r="H98" s="14"/>
    </row>
    <row r="99" spans="1:8" ht="55.2" x14ac:dyDescent="0.25">
      <c r="A99" s="2" t="s">
        <v>237</v>
      </c>
      <c r="B99" s="5" t="s">
        <v>140</v>
      </c>
      <c r="C99" s="29">
        <v>2878.7</v>
      </c>
      <c r="D99" s="30">
        <v>2071.9</v>
      </c>
      <c r="E99" s="17">
        <v>2071.9</v>
      </c>
      <c r="F99" s="11">
        <f t="shared" si="3"/>
        <v>71.973460242470566</v>
      </c>
      <c r="G99" s="11">
        <f t="shared" si="2"/>
        <v>100</v>
      </c>
      <c r="H99" s="14"/>
    </row>
    <row r="100" spans="1:8" ht="55.2" x14ac:dyDescent="0.25">
      <c r="A100" s="2" t="s">
        <v>238</v>
      </c>
      <c r="B100" s="5" t="s">
        <v>141</v>
      </c>
      <c r="C100" s="29">
        <v>136708.5</v>
      </c>
      <c r="D100" s="30">
        <v>129359</v>
      </c>
      <c r="E100" s="17">
        <v>128158.5</v>
      </c>
      <c r="F100" s="11">
        <f t="shared" si="3"/>
        <v>93.745816829238862</v>
      </c>
      <c r="G100" s="11">
        <f t="shared" si="2"/>
        <v>99.071962522901373</v>
      </c>
      <c r="H100" s="14"/>
    </row>
    <row r="101" spans="1:8" ht="82.8" x14ac:dyDescent="0.25">
      <c r="A101" s="2" t="s">
        <v>239</v>
      </c>
      <c r="B101" s="5" t="s">
        <v>142</v>
      </c>
      <c r="C101" s="29">
        <v>8372.4</v>
      </c>
      <c r="D101" s="30">
        <v>8372.4</v>
      </c>
      <c r="E101" s="17">
        <v>1120.5</v>
      </c>
      <c r="F101" s="11">
        <f t="shared" si="3"/>
        <v>13.383259280493048</v>
      </c>
      <c r="G101" s="11">
        <f t="shared" si="2"/>
        <v>13.383259280493048</v>
      </c>
      <c r="H101" s="14"/>
    </row>
    <row r="102" spans="1:8" ht="125.25" customHeight="1" x14ac:dyDescent="0.25">
      <c r="A102" s="2" t="s">
        <v>240</v>
      </c>
      <c r="B102" s="10" t="s">
        <v>277</v>
      </c>
      <c r="C102" s="30" t="s">
        <v>279</v>
      </c>
      <c r="D102" s="30">
        <v>27825</v>
      </c>
      <c r="E102" s="17">
        <v>27206.400000000001</v>
      </c>
      <c r="F102" s="11" t="s">
        <v>279</v>
      </c>
      <c r="G102" s="11">
        <f t="shared" si="2"/>
        <v>97.776819407008091</v>
      </c>
      <c r="H102" s="14"/>
    </row>
    <row r="103" spans="1:8" ht="96.6" x14ac:dyDescent="0.25">
      <c r="A103" s="2" t="s">
        <v>241</v>
      </c>
      <c r="B103" s="10" t="s">
        <v>278</v>
      </c>
      <c r="C103" s="29">
        <v>7363.2</v>
      </c>
      <c r="D103" s="30">
        <v>7363.2</v>
      </c>
      <c r="E103" s="17">
        <v>7048.1</v>
      </c>
      <c r="F103" s="11">
        <f>E103/C103*100</f>
        <v>95.720610604085181</v>
      </c>
      <c r="G103" s="11">
        <f t="shared" si="2"/>
        <v>95.720610604085181</v>
      </c>
      <c r="H103" s="14"/>
    </row>
    <row r="104" spans="1:8" ht="41.4" x14ac:dyDescent="0.25">
      <c r="A104" s="2" t="s">
        <v>242</v>
      </c>
      <c r="B104" s="5" t="s">
        <v>143</v>
      </c>
      <c r="C104" s="29">
        <v>10116.4</v>
      </c>
      <c r="D104" s="30">
        <v>8598.9</v>
      </c>
      <c r="E104" s="17">
        <v>8598.9</v>
      </c>
      <c r="F104" s="11">
        <f>E104/C104*100</f>
        <v>84.999604602427738</v>
      </c>
      <c r="G104" s="11">
        <f t="shared" si="2"/>
        <v>100</v>
      </c>
      <c r="H104" s="14"/>
    </row>
    <row r="105" spans="1:8" ht="110.4" x14ac:dyDescent="0.25">
      <c r="A105" s="2" t="s">
        <v>243</v>
      </c>
      <c r="B105" s="5" t="s">
        <v>97</v>
      </c>
      <c r="C105" s="29">
        <v>315638.7</v>
      </c>
      <c r="D105" s="30">
        <v>315638.7</v>
      </c>
      <c r="E105" s="17">
        <v>318735.09999999998</v>
      </c>
      <c r="F105" s="11">
        <f>E105/C105*100</f>
        <v>100.98099504274983</v>
      </c>
      <c r="G105" s="11">
        <f t="shared" si="2"/>
        <v>100.98099504274983</v>
      </c>
      <c r="H105" s="14"/>
    </row>
    <row r="106" spans="1:8" ht="82.8" x14ac:dyDescent="0.25">
      <c r="A106" s="2" t="s">
        <v>244</v>
      </c>
      <c r="B106" s="5" t="s">
        <v>98</v>
      </c>
      <c r="C106" s="29">
        <v>15301.2</v>
      </c>
      <c r="D106" s="30">
        <v>15301.2</v>
      </c>
      <c r="E106" s="17">
        <v>15301.2</v>
      </c>
      <c r="F106" s="11">
        <f>E106/C106*100</f>
        <v>100</v>
      </c>
      <c r="G106" s="11">
        <f t="shared" si="2"/>
        <v>100</v>
      </c>
      <c r="H106" s="14"/>
    </row>
    <row r="107" spans="1:8" ht="124.2" x14ac:dyDescent="0.25">
      <c r="A107" s="2" t="s">
        <v>245</v>
      </c>
      <c r="B107" s="5" t="s">
        <v>144</v>
      </c>
      <c r="C107" s="30" t="s">
        <v>279</v>
      </c>
      <c r="D107" s="30">
        <v>80416.3</v>
      </c>
      <c r="E107" s="17">
        <v>82799.5</v>
      </c>
      <c r="F107" s="11" t="s">
        <v>279</v>
      </c>
      <c r="G107" s="11">
        <f t="shared" si="2"/>
        <v>102.96357827952791</v>
      </c>
      <c r="H107" s="14"/>
    </row>
    <row r="108" spans="1:8" ht="27.6" x14ac:dyDescent="0.25">
      <c r="A108" s="2" t="s">
        <v>246</v>
      </c>
      <c r="B108" s="5" t="s">
        <v>99</v>
      </c>
      <c r="C108" s="29">
        <v>29671.599999999999</v>
      </c>
      <c r="D108" s="30">
        <v>29671.599999999999</v>
      </c>
      <c r="E108" s="17">
        <v>29437.3</v>
      </c>
      <c r="F108" s="11">
        <f>E108/C108*100</f>
        <v>99.210356030682547</v>
      </c>
      <c r="G108" s="11">
        <f t="shared" si="2"/>
        <v>99.210356030682547</v>
      </c>
      <c r="H108" s="14"/>
    </row>
    <row r="109" spans="1:8" s="19" customFormat="1" x14ac:dyDescent="0.25">
      <c r="A109" s="6" t="s">
        <v>247</v>
      </c>
      <c r="B109" s="4" t="s">
        <v>100</v>
      </c>
      <c r="C109" s="28">
        <v>55919.5</v>
      </c>
      <c r="D109" s="26">
        <v>590698.69999999995</v>
      </c>
      <c r="E109" s="16">
        <f>SUM(E110:E128)+0.1</f>
        <v>605140.39999999991</v>
      </c>
      <c r="F109" s="8">
        <f>E109/C109*100</f>
        <v>1082.1634671268519</v>
      </c>
      <c r="G109" s="8">
        <f t="shared" si="2"/>
        <v>102.44485047960998</v>
      </c>
      <c r="H109" s="20"/>
    </row>
    <row r="110" spans="1:8" ht="55.2" x14ac:dyDescent="0.25">
      <c r="A110" s="2" t="s">
        <v>248</v>
      </c>
      <c r="B110" s="5" t="s">
        <v>101</v>
      </c>
      <c r="C110" s="30" t="s">
        <v>279</v>
      </c>
      <c r="D110" s="30">
        <v>2177</v>
      </c>
      <c r="E110" s="17">
        <v>2565.1999999999998</v>
      </c>
      <c r="F110" s="11" t="s">
        <v>279</v>
      </c>
      <c r="G110" s="11">
        <f t="shared" si="2"/>
        <v>117.83187873220027</v>
      </c>
      <c r="H110" s="14"/>
    </row>
    <row r="111" spans="1:8" ht="55.2" x14ac:dyDescent="0.25">
      <c r="A111" s="2" t="s">
        <v>249</v>
      </c>
      <c r="B111" s="5" t="s">
        <v>102</v>
      </c>
      <c r="C111" s="30" t="s">
        <v>279</v>
      </c>
      <c r="D111" s="30">
        <v>1950.7</v>
      </c>
      <c r="E111" s="17">
        <v>2394.9</v>
      </c>
      <c r="F111" s="11" t="s">
        <v>279</v>
      </c>
      <c r="G111" s="11">
        <f t="shared" si="2"/>
        <v>122.77131286204951</v>
      </c>
      <c r="H111" s="14"/>
    </row>
    <row r="112" spans="1:8" ht="82.8" x14ac:dyDescent="0.25">
      <c r="A112" s="2" t="s">
        <v>250</v>
      </c>
      <c r="B112" s="5" t="s">
        <v>103</v>
      </c>
      <c r="C112" s="29">
        <v>31918.799999999999</v>
      </c>
      <c r="D112" s="30">
        <v>38329.4</v>
      </c>
      <c r="E112" s="17">
        <v>38090.5</v>
      </c>
      <c r="F112" s="11">
        <f>E112/C112*100</f>
        <v>119.33562665263105</v>
      </c>
      <c r="G112" s="11">
        <f t="shared" si="2"/>
        <v>99.376718654609775</v>
      </c>
      <c r="H112" s="14"/>
    </row>
    <row r="113" spans="1:8" ht="69" x14ac:dyDescent="0.25">
      <c r="A113" s="2" t="s">
        <v>251</v>
      </c>
      <c r="B113" s="5" t="s">
        <v>104</v>
      </c>
      <c r="C113" s="29">
        <v>160</v>
      </c>
      <c r="D113" s="30">
        <v>141</v>
      </c>
      <c r="E113" s="17">
        <v>141</v>
      </c>
      <c r="F113" s="11">
        <f>E113/C113*100</f>
        <v>88.125</v>
      </c>
      <c r="G113" s="11">
        <f t="shared" si="2"/>
        <v>100</v>
      </c>
      <c r="H113" s="14"/>
    </row>
    <row r="114" spans="1:8" ht="96.6" x14ac:dyDescent="0.25">
      <c r="A114" s="2" t="s">
        <v>252</v>
      </c>
      <c r="B114" s="5" t="s">
        <v>105</v>
      </c>
      <c r="C114" s="29">
        <v>366</v>
      </c>
      <c r="D114" s="30">
        <v>321</v>
      </c>
      <c r="E114" s="17">
        <v>321</v>
      </c>
      <c r="F114" s="11">
        <f>E114/C114*100</f>
        <v>87.704918032786878</v>
      </c>
      <c r="G114" s="11">
        <f t="shared" si="2"/>
        <v>100</v>
      </c>
      <c r="H114" s="14"/>
    </row>
    <row r="115" spans="1:8" ht="124.2" x14ac:dyDescent="0.25">
      <c r="A115" s="2" t="s">
        <v>253</v>
      </c>
      <c r="B115" s="5" t="s">
        <v>106</v>
      </c>
      <c r="C115" s="30" t="s">
        <v>279</v>
      </c>
      <c r="D115" s="30">
        <v>456</v>
      </c>
      <c r="E115" s="17">
        <v>456</v>
      </c>
      <c r="F115" s="11" t="s">
        <v>279</v>
      </c>
      <c r="G115" s="11">
        <f t="shared" si="2"/>
        <v>100</v>
      </c>
      <c r="H115" s="14"/>
    </row>
    <row r="116" spans="1:8" ht="69" x14ac:dyDescent="0.25">
      <c r="A116" s="2" t="s">
        <v>254</v>
      </c>
      <c r="B116" s="5" t="s">
        <v>107</v>
      </c>
      <c r="C116" s="30" t="s">
        <v>279</v>
      </c>
      <c r="D116" s="30">
        <v>400</v>
      </c>
      <c r="E116" s="17">
        <v>400</v>
      </c>
      <c r="F116" s="11" t="s">
        <v>279</v>
      </c>
      <c r="G116" s="11">
        <f t="shared" si="2"/>
        <v>100</v>
      </c>
      <c r="H116" s="14"/>
    </row>
    <row r="117" spans="1:8" ht="69" x14ac:dyDescent="0.25">
      <c r="A117" s="2" t="s">
        <v>255</v>
      </c>
      <c r="B117" s="5" t="s">
        <v>108</v>
      </c>
      <c r="C117" s="30" t="s">
        <v>279</v>
      </c>
      <c r="D117" s="30">
        <v>200</v>
      </c>
      <c r="E117" s="17">
        <v>200</v>
      </c>
      <c r="F117" s="11" t="s">
        <v>279</v>
      </c>
      <c r="G117" s="11">
        <f t="shared" si="2"/>
        <v>100</v>
      </c>
      <c r="H117" s="14"/>
    </row>
    <row r="118" spans="1:8" ht="82.8" x14ac:dyDescent="0.25">
      <c r="A118" s="2" t="s">
        <v>256</v>
      </c>
      <c r="B118" s="5" t="s">
        <v>145</v>
      </c>
      <c r="C118" s="29">
        <v>8840.4</v>
      </c>
      <c r="D118" s="30">
        <v>9112.2000000000007</v>
      </c>
      <c r="E118" s="17">
        <v>9112.2000000000007</v>
      </c>
      <c r="F118" s="11">
        <f>E118/C118*100</f>
        <v>103.0745215148636</v>
      </c>
      <c r="G118" s="11">
        <f t="shared" si="2"/>
        <v>100</v>
      </c>
      <c r="H118" s="14"/>
    </row>
    <row r="119" spans="1:8" ht="151.80000000000001" x14ac:dyDescent="0.25">
      <c r="A119" s="2" t="s">
        <v>257</v>
      </c>
      <c r="B119" s="5" t="s">
        <v>109</v>
      </c>
      <c r="C119" s="29">
        <v>1587.6</v>
      </c>
      <c r="D119" s="30">
        <v>1428.8</v>
      </c>
      <c r="E119" s="17">
        <v>1428.8</v>
      </c>
      <c r="F119" s="11">
        <f>E119/C119*100</f>
        <v>89.997480473670947</v>
      </c>
      <c r="G119" s="11">
        <f t="shared" si="2"/>
        <v>100</v>
      </c>
      <c r="H119" s="14"/>
    </row>
    <row r="120" spans="1:8" ht="182.25" customHeight="1" x14ac:dyDescent="0.25">
      <c r="A120" s="2" t="s">
        <v>258</v>
      </c>
      <c r="B120" s="5" t="s">
        <v>146</v>
      </c>
      <c r="C120" s="29">
        <v>11841.6</v>
      </c>
      <c r="D120" s="30">
        <v>10657.4</v>
      </c>
      <c r="E120" s="17">
        <v>10657.4</v>
      </c>
      <c r="F120" s="11">
        <f>E120/C120*100</f>
        <v>89.999662207809749</v>
      </c>
      <c r="G120" s="11">
        <f t="shared" si="2"/>
        <v>100</v>
      </c>
      <c r="H120" s="14"/>
    </row>
    <row r="121" spans="1:8" ht="55.2" x14ac:dyDescent="0.25">
      <c r="A121" s="2" t="s">
        <v>259</v>
      </c>
      <c r="B121" s="5" t="s">
        <v>147</v>
      </c>
      <c r="C121" s="29">
        <v>1205.0999999999999</v>
      </c>
      <c r="D121" s="30">
        <v>1084.5999999999999</v>
      </c>
      <c r="E121" s="17">
        <v>1084.5999999999999</v>
      </c>
      <c r="F121" s="11">
        <f>E121/C121*100</f>
        <v>90.000829806655048</v>
      </c>
      <c r="G121" s="11">
        <f t="shared" si="2"/>
        <v>100</v>
      </c>
      <c r="H121" s="14"/>
    </row>
    <row r="122" spans="1:8" ht="96.6" x14ac:dyDescent="0.25">
      <c r="A122" s="2" t="s">
        <v>260</v>
      </c>
      <c r="B122" s="5" t="s">
        <v>110</v>
      </c>
      <c r="C122" s="30" t="s">
        <v>279</v>
      </c>
      <c r="D122" s="30">
        <v>5880</v>
      </c>
      <c r="E122" s="17">
        <v>9344.7999999999993</v>
      </c>
      <c r="F122" s="11" t="s">
        <v>279</v>
      </c>
      <c r="G122" s="11">
        <f t="shared" si="2"/>
        <v>158.9251700680272</v>
      </c>
      <c r="H122" s="14"/>
    </row>
    <row r="123" spans="1:8" ht="179.4" x14ac:dyDescent="0.25">
      <c r="A123" s="9" t="s">
        <v>315</v>
      </c>
      <c r="B123" s="5" t="s">
        <v>314</v>
      </c>
      <c r="C123" s="30"/>
      <c r="D123" s="30"/>
      <c r="E123" s="17">
        <v>0</v>
      </c>
      <c r="F123" s="11" t="s">
        <v>279</v>
      </c>
      <c r="G123" s="11" t="e">
        <f>E123/D123*100</f>
        <v>#DIV/0!</v>
      </c>
      <c r="H123" s="14"/>
    </row>
    <row r="124" spans="1:8" ht="138" x14ac:dyDescent="0.25">
      <c r="A124" s="2" t="s">
        <v>261</v>
      </c>
      <c r="B124" s="5" t="s">
        <v>148</v>
      </c>
      <c r="C124" s="30" t="s">
        <v>279</v>
      </c>
      <c r="D124" s="30">
        <v>344978.2</v>
      </c>
      <c r="E124" s="17">
        <v>361533.1</v>
      </c>
      <c r="F124" s="11" t="s">
        <v>279</v>
      </c>
      <c r="G124" s="11">
        <f t="shared" si="2"/>
        <v>104.79882496922993</v>
      </c>
      <c r="H124" s="14"/>
    </row>
    <row r="125" spans="1:8" ht="69" x14ac:dyDescent="0.25">
      <c r="A125" s="2" t="s">
        <v>262</v>
      </c>
      <c r="B125" s="5" t="s">
        <v>149</v>
      </c>
      <c r="C125" s="30" t="s">
        <v>279</v>
      </c>
      <c r="D125" s="30">
        <v>143243</v>
      </c>
      <c r="E125" s="17">
        <v>143243</v>
      </c>
      <c r="F125" s="11" t="s">
        <v>279</v>
      </c>
      <c r="G125" s="11">
        <f t="shared" si="2"/>
        <v>100</v>
      </c>
      <c r="H125" s="14"/>
    </row>
    <row r="126" spans="1:8" ht="82.8" x14ac:dyDescent="0.25">
      <c r="A126" s="2" t="s">
        <v>263</v>
      </c>
      <c r="B126" s="5" t="s">
        <v>150</v>
      </c>
      <c r="C126" s="30" t="s">
        <v>279</v>
      </c>
      <c r="D126" s="30">
        <v>227.6</v>
      </c>
      <c r="E126" s="17">
        <v>227.6</v>
      </c>
      <c r="F126" s="11" t="s">
        <v>279</v>
      </c>
      <c r="G126" s="11">
        <f t="shared" si="2"/>
        <v>100</v>
      </c>
      <c r="H126" s="14"/>
    </row>
    <row r="127" spans="1:8" ht="69" x14ac:dyDescent="0.25">
      <c r="A127" s="2" t="s">
        <v>264</v>
      </c>
      <c r="B127" s="5" t="s">
        <v>151</v>
      </c>
      <c r="C127" s="30" t="s">
        <v>279</v>
      </c>
      <c r="D127" s="30">
        <v>6171.5</v>
      </c>
      <c r="E127" s="17">
        <v>0</v>
      </c>
      <c r="F127" s="11" t="s">
        <v>279</v>
      </c>
      <c r="G127" s="11">
        <f t="shared" si="2"/>
        <v>0</v>
      </c>
      <c r="H127" s="14"/>
    </row>
    <row r="128" spans="1:8" ht="27.6" x14ac:dyDescent="0.25">
      <c r="A128" s="2" t="s">
        <v>265</v>
      </c>
      <c r="B128" s="5" t="s">
        <v>111</v>
      </c>
      <c r="C128" s="30" t="s">
        <v>279</v>
      </c>
      <c r="D128" s="30">
        <v>23940.3</v>
      </c>
      <c r="E128" s="17">
        <v>23940.2</v>
      </c>
      <c r="F128" s="11" t="s">
        <v>279</v>
      </c>
      <c r="G128" s="11">
        <f t="shared" si="2"/>
        <v>99.999582294290391</v>
      </c>
      <c r="H128" s="14"/>
    </row>
    <row r="129" spans="1:8" s="19" customFormat="1" ht="41.4" x14ac:dyDescent="0.25">
      <c r="A129" s="6" t="s">
        <v>266</v>
      </c>
      <c r="B129" s="4" t="s">
        <v>112</v>
      </c>
      <c r="C129" s="26" t="s">
        <v>279</v>
      </c>
      <c r="D129" s="26">
        <v>6487.1</v>
      </c>
      <c r="E129" s="16">
        <f>E130</f>
        <v>6487.1</v>
      </c>
      <c r="F129" s="11" t="s">
        <v>279</v>
      </c>
      <c r="G129" s="11">
        <f t="shared" si="2"/>
        <v>100</v>
      </c>
      <c r="H129" s="20"/>
    </row>
    <row r="130" spans="1:8" ht="41.4" x14ac:dyDescent="0.25">
      <c r="A130" s="2" t="s">
        <v>267</v>
      </c>
      <c r="B130" s="5" t="s">
        <v>113</v>
      </c>
      <c r="C130" s="30" t="s">
        <v>279</v>
      </c>
      <c r="D130" s="30">
        <v>6487.1</v>
      </c>
      <c r="E130" s="17">
        <v>6487.1</v>
      </c>
      <c r="F130" s="11" t="s">
        <v>279</v>
      </c>
      <c r="G130" s="11">
        <f t="shared" si="2"/>
        <v>100</v>
      </c>
      <c r="H130" s="14"/>
    </row>
    <row r="131" spans="1:8" ht="94.5" customHeight="1" x14ac:dyDescent="0.25">
      <c r="A131" s="2" t="s">
        <v>268</v>
      </c>
      <c r="B131" s="5" t="s">
        <v>114</v>
      </c>
      <c r="C131" s="30" t="s">
        <v>279</v>
      </c>
      <c r="D131" s="30">
        <v>6487.1</v>
      </c>
      <c r="E131" s="17">
        <v>6487.1</v>
      </c>
      <c r="F131" s="11" t="s">
        <v>279</v>
      </c>
      <c r="G131" s="11">
        <f t="shared" si="2"/>
        <v>100</v>
      </c>
      <c r="H131" s="14"/>
    </row>
    <row r="132" spans="1:8" s="19" customFormat="1" ht="136.5" customHeight="1" x14ac:dyDescent="0.25">
      <c r="A132" s="6" t="s">
        <v>269</v>
      </c>
      <c r="B132" s="4" t="s">
        <v>115</v>
      </c>
      <c r="C132" s="30" t="s">
        <v>279</v>
      </c>
      <c r="D132" s="26">
        <v>28109.3</v>
      </c>
      <c r="E132" s="16">
        <f>E133</f>
        <v>44389.5</v>
      </c>
      <c r="F132" s="8" t="s">
        <v>279</v>
      </c>
      <c r="G132" s="8">
        <f t="shared" si="2"/>
        <v>157.9174863835101</v>
      </c>
      <c r="H132" s="20"/>
    </row>
    <row r="133" spans="1:8" ht="82.8" x14ac:dyDescent="0.25">
      <c r="A133" s="2" t="s">
        <v>270</v>
      </c>
      <c r="B133" s="5" t="s">
        <v>152</v>
      </c>
      <c r="C133" s="30" t="s">
        <v>279</v>
      </c>
      <c r="D133" s="30">
        <v>28109.3</v>
      </c>
      <c r="E133" s="17">
        <f>SUM(E134:E137)+0.1</f>
        <v>44389.5</v>
      </c>
      <c r="F133" s="11" t="s">
        <v>279</v>
      </c>
      <c r="G133" s="11">
        <f t="shared" si="2"/>
        <v>157.9174863835101</v>
      </c>
      <c r="H133" s="14"/>
    </row>
    <row r="134" spans="1:8" ht="69" x14ac:dyDescent="0.25">
      <c r="A134" s="2" t="s">
        <v>271</v>
      </c>
      <c r="B134" s="5" t="s">
        <v>116</v>
      </c>
      <c r="C134" s="30" t="s">
        <v>279</v>
      </c>
      <c r="D134" s="30">
        <v>28108.9</v>
      </c>
      <c r="E134" s="17">
        <v>38229.599999999999</v>
      </c>
      <c r="F134" s="11" t="s">
        <v>279</v>
      </c>
      <c r="G134" s="11">
        <f t="shared" si="2"/>
        <v>136.00532215775075</v>
      </c>
      <c r="H134" s="14"/>
    </row>
    <row r="135" spans="1:8" ht="69" x14ac:dyDescent="0.25">
      <c r="A135" s="2" t="s">
        <v>316</v>
      </c>
      <c r="B135" s="5" t="s">
        <v>319</v>
      </c>
      <c r="C135" s="30"/>
      <c r="D135" s="30"/>
      <c r="E135" s="17">
        <v>3746.3</v>
      </c>
      <c r="F135" s="11" t="s">
        <v>279</v>
      </c>
      <c r="G135" s="11" t="e">
        <f>E135/D135*100</f>
        <v>#DIV/0!</v>
      </c>
      <c r="H135" s="14"/>
    </row>
    <row r="136" spans="1:8" ht="69" x14ac:dyDescent="0.25">
      <c r="A136" s="2" t="s">
        <v>272</v>
      </c>
      <c r="B136" s="5" t="s">
        <v>117</v>
      </c>
      <c r="C136" s="30" t="s">
        <v>279</v>
      </c>
      <c r="D136" s="30">
        <v>0.4</v>
      </c>
      <c r="E136" s="17">
        <v>2384.6</v>
      </c>
      <c r="F136" s="11" t="s">
        <v>279</v>
      </c>
      <c r="G136" s="11">
        <f t="shared" si="2"/>
        <v>596149.99999999988</v>
      </c>
      <c r="H136" s="14"/>
    </row>
    <row r="137" spans="1:8" ht="69" x14ac:dyDescent="0.25">
      <c r="A137" s="9" t="s">
        <v>317</v>
      </c>
      <c r="B137" s="5" t="s">
        <v>318</v>
      </c>
      <c r="C137" s="30"/>
      <c r="D137" s="30"/>
      <c r="E137" s="17">
        <v>28.9</v>
      </c>
      <c r="F137" s="11" t="s">
        <v>279</v>
      </c>
      <c r="G137" s="11" t="e">
        <f>E137/D137*100</f>
        <v>#DIV/0!</v>
      </c>
      <c r="H137" s="14"/>
    </row>
    <row r="138" spans="1:8" s="19" customFormat="1" ht="55.2" x14ac:dyDescent="0.25">
      <c r="A138" s="23" t="s">
        <v>320</v>
      </c>
      <c r="B138" s="4" t="s">
        <v>322</v>
      </c>
      <c r="C138" s="26"/>
      <c r="D138" s="26"/>
      <c r="E138" s="16">
        <v>-87571.5</v>
      </c>
      <c r="F138" s="8" t="s">
        <v>279</v>
      </c>
      <c r="G138" s="8" t="e">
        <f>E138/D138*100</f>
        <v>#DIV/0!</v>
      </c>
      <c r="H138" s="20"/>
    </row>
    <row r="139" spans="1:8" ht="55.2" x14ac:dyDescent="0.25">
      <c r="A139" s="9" t="s">
        <v>321</v>
      </c>
      <c r="B139" s="5" t="s">
        <v>323</v>
      </c>
      <c r="C139" s="30"/>
      <c r="D139" s="30"/>
      <c r="E139" s="17">
        <v>-87571.5</v>
      </c>
      <c r="F139" s="11" t="s">
        <v>279</v>
      </c>
      <c r="G139" s="11" t="e">
        <f>E139/D139*100</f>
        <v>#DIV/0!</v>
      </c>
      <c r="H139" s="14"/>
    </row>
    <row r="140" spans="1:8" s="19" customFormat="1" ht="21" customHeight="1" x14ac:dyDescent="0.25">
      <c r="A140" s="6" t="s">
        <v>118</v>
      </c>
      <c r="B140" s="4"/>
      <c r="C140" s="26">
        <v>13499325.1</v>
      </c>
      <c r="D140" s="26">
        <v>19390346.5</v>
      </c>
      <c r="E140" s="16">
        <f>E42+E3</f>
        <v>18674054.295880001</v>
      </c>
      <c r="F140" s="8">
        <f>E140/C140*100</f>
        <v>138.33324375512669</v>
      </c>
      <c r="G140" s="8">
        <f t="shared" si="2"/>
        <v>96.305933965027407</v>
      </c>
      <c r="H140" s="20"/>
    </row>
    <row r="141" spans="1:8" ht="20.25" customHeight="1" x14ac:dyDescent="0.25">
      <c r="A141" s="7" t="s">
        <v>32</v>
      </c>
    </row>
  </sheetData>
  <mergeCells count="1">
    <mergeCell ref="A1:H1"/>
  </mergeCells>
  <phoneticPr fontId="5" type="noConversion"/>
  <pageMargins left="0.70866141732283472" right="0.70866141732283472" top="0.74803149606299213" bottom="0.74803149606299213" header="0.31496062992125984" footer="0.31496062992125984"/>
  <pageSetup paperSize="9" scale="55" fitToHeight="0" orientation="landscape" r:id="rId1"/>
  <headerFooter>
    <oddFooter>&amp;C&amp;"Times New Roman,обычный"&amp;P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pane xSplit="2" ySplit="2" topLeftCell="C3" activePane="bottomRight" state="frozen"/>
      <selection pane="topRight" activeCell="C1" sqref="C1"/>
      <selection pane="bottomLeft" activeCell="A3" sqref="A3"/>
      <selection pane="bottomRight" activeCell="A5" sqref="A5"/>
    </sheetView>
  </sheetViews>
  <sheetFormatPr defaultColWidth="8.88671875" defaultRowHeight="13.8" x14ac:dyDescent="0.25"/>
  <cols>
    <col min="1" max="1" width="27.44140625" style="22" customWidth="1"/>
    <col min="2" max="2" width="47" style="1" customWidth="1"/>
    <col min="3" max="4" width="18.6640625" style="24" customWidth="1"/>
    <col min="5" max="5" width="15.6640625" style="31" customWidth="1"/>
    <col min="6" max="6" width="13.6640625" style="1" customWidth="1"/>
    <col min="7" max="7" width="12.6640625" style="1" customWidth="1"/>
    <col min="8" max="8" width="44.88671875" style="15" customWidth="1"/>
    <col min="9" max="16384" width="8.88671875" style="1"/>
  </cols>
  <sheetData>
    <row r="1" spans="1:8" ht="30" customHeight="1" x14ac:dyDescent="0.25">
      <c r="A1" s="38" t="s">
        <v>324</v>
      </c>
      <c r="B1" s="39"/>
      <c r="C1" s="39"/>
      <c r="D1" s="39"/>
      <c r="E1" s="39"/>
      <c r="F1" s="39"/>
      <c r="G1" s="39"/>
      <c r="H1" s="39"/>
    </row>
    <row r="2" spans="1:8" ht="41.4" x14ac:dyDescent="0.25">
      <c r="A2" s="2" t="s">
        <v>28</v>
      </c>
      <c r="B2" s="2" t="s">
        <v>29</v>
      </c>
      <c r="C2" s="25" t="s">
        <v>2</v>
      </c>
      <c r="D2" s="25" t="s">
        <v>3</v>
      </c>
      <c r="E2" s="25" t="s">
        <v>325</v>
      </c>
      <c r="F2" s="2" t="s">
        <v>280</v>
      </c>
      <c r="G2" s="2" t="s">
        <v>281</v>
      </c>
      <c r="H2" s="13" t="s">
        <v>31</v>
      </c>
    </row>
    <row r="3" spans="1:8" ht="15" customHeight="1" x14ac:dyDescent="0.25">
      <c r="A3" s="6" t="s">
        <v>153</v>
      </c>
      <c r="B3" s="4" t="s">
        <v>30</v>
      </c>
      <c r="C3" s="16">
        <f>C4+C7+C9+C14+C20+C23+C24+C25+C33+C37+C40+C43+C45+C46</f>
        <v>7655621.7000000002</v>
      </c>
      <c r="D3" s="16">
        <f>D4+D7+D9+D14+D20+D23+D24+D25+D33+D37+D40+D43+D45+D46</f>
        <v>8844411.3000000007</v>
      </c>
      <c r="E3" s="16">
        <f>E4+E7+E9+E14+E20+E23+E24+E25+E33+E37+E40+E43+E45+E46</f>
        <v>8299572.2839799998</v>
      </c>
      <c r="F3" s="33">
        <f t="shared" ref="F3:F13" si="0">E3/C3*100</f>
        <v>108.4114734141056</v>
      </c>
      <c r="G3" s="8">
        <f t="shared" ref="G3:G13" si="1">E3/D3*100</f>
        <v>93.839736783611585</v>
      </c>
      <c r="H3" s="14"/>
    </row>
    <row r="4" spans="1:8" ht="15" customHeight="1" x14ac:dyDescent="0.25">
      <c r="A4" s="6" t="s">
        <v>154</v>
      </c>
      <c r="B4" s="4" t="s">
        <v>33</v>
      </c>
      <c r="C4" s="16">
        <f>C5+C6</f>
        <v>4555184.0999999996</v>
      </c>
      <c r="D4" s="16">
        <f>D5+D6</f>
        <v>4718871.0999999996</v>
      </c>
      <c r="E4" s="16">
        <f>E5+E6</f>
        <v>5071320.3987000007</v>
      </c>
      <c r="F4" s="33">
        <f t="shared" si="0"/>
        <v>111.33074508887579</v>
      </c>
      <c r="G4" s="8">
        <f t="shared" si="1"/>
        <v>107.46893253134211</v>
      </c>
    </row>
    <row r="5" spans="1:8" ht="27" customHeight="1" x14ac:dyDescent="0.25">
      <c r="A5" s="2" t="s">
        <v>155</v>
      </c>
      <c r="B5" s="5" t="s">
        <v>34</v>
      </c>
      <c r="C5" s="32">
        <v>1227400.3</v>
      </c>
      <c r="D5" s="32">
        <v>1370080</v>
      </c>
      <c r="E5" s="17">
        <v>1632476.90619</v>
      </c>
      <c r="F5" s="34">
        <f t="shared" si="0"/>
        <v>133.00281140472265</v>
      </c>
      <c r="G5" s="11">
        <f t="shared" si="1"/>
        <v>119.15194048449726</v>
      </c>
      <c r="H5" s="14" t="s">
        <v>298</v>
      </c>
    </row>
    <row r="6" spans="1:8" ht="39.75" customHeight="1" x14ac:dyDescent="0.25">
      <c r="A6" s="2" t="s">
        <v>156</v>
      </c>
      <c r="B6" s="5" t="s">
        <v>35</v>
      </c>
      <c r="C6" s="32">
        <v>3327783.8</v>
      </c>
      <c r="D6" s="32">
        <v>3348791.1</v>
      </c>
      <c r="E6" s="17">
        <v>3438843.4925100002</v>
      </c>
      <c r="F6" s="34">
        <f t="shared" si="0"/>
        <v>103.33734699081114</v>
      </c>
      <c r="G6" s="11">
        <f t="shared" si="1"/>
        <v>102.68910152412911</v>
      </c>
      <c r="H6" s="14"/>
    </row>
    <row r="7" spans="1:8" ht="41.4" x14ac:dyDescent="0.25">
      <c r="A7" s="6" t="s">
        <v>157</v>
      </c>
      <c r="B7" s="4" t="s">
        <v>36</v>
      </c>
      <c r="C7" s="27">
        <f>C8</f>
        <v>914220.4</v>
      </c>
      <c r="D7" s="27">
        <f>D8</f>
        <v>961485.4</v>
      </c>
      <c r="E7" s="27">
        <f>E8</f>
        <v>984072.77194000001</v>
      </c>
      <c r="F7" s="33">
        <f t="shared" si="0"/>
        <v>107.64064900980112</v>
      </c>
      <c r="G7" s="8">
        <f t="shared" si="1"/>
        <v>102.34921632091346</v>
      </c>
      <c r="H7" s="14"/>
    </row>
    <row r="8" spans="1:8" ht="41.4" x14ac:dyDescent="0.25">
      <c r="A8" s="2" t="s">
        <v>158</v>
      </c>
      <c r="B8" s="5" t="s">
        <v>37</v>
      </c>
      <c r="C8" s="32">
        <v>914220.4</v>
      </c>
      <c r="D8" s="32">
        <v>961485.4</v>
      </c>
      <c r="E8" s="17">
        <v>984072.77194000001</v>
      </c>
      <c r="F8" s="34">
        <f t="shared" si="0"/>
        <v>107.64064900980112</v>
      </c>
      <c r="G8" s="11">
        <f t="shared" si="1"/>
        <v>102.34921632091346</v>
      </c>
      <c r="H8" s="14" t="s">
        <v>14</v>
      </c>
    </row>
    <row r="9" spans="1:8" x14ac:dyDescent="0.25">
      <c r="A9" s="6" t="s">
        <v>159</v>
      </c>
      <c r="B9" s="4" t="s">
        <v>38</v>
      </c>
      <c r="C9" s="16">
        <f>C10+C11+C12+C13</f>
        <v>383189.5</v>
      </c>
      <c r="D9" s="16">
        <f>D10+D11+D12+D13</f>
        <v>385273.2</v>
      </c>
      <c r="E9" s="16">
        <f>E10+E11+E12+E13</f>
        <v>384941.97846000001</v>
      </c>
      <c r="F9" s="33">
        <f>E9/C9*100</f>
        <v>100.45733989579568</v>
      </c>
      <c r="G9" s="8">
        <f t="shared" si="1"/>
        <v>99.914029436773703</v>
      </c>
      <c r="H9" s="14"/>
    </row>
    <row r="10" spans="1:8" ht="27.6" x14ac:dyDescent="0.25">
      <c r="A10" s="12" t="s">
        <v>160</v>
      </c>
      <c r="B10" s="5" t="s">
        <v>39</v>
      </c>
      <c r="C10" s="32">
        <v>270555.90000000002</v>
      </c>
      <c r="D10" s="32">
        <v>270555.90000000002</v>
      </c>
      <c r="E10" s="17">
        <v>276236.38143000001</v>
      </c>
      <c r="F10" s="34">
        <f t="shared" si="0"/>
        <v>102.09955925189583</v>
      </c>
      <c r="G10" s="11">
        <f t="shared" si="1"/>
        <v>102.09955925189583</v>
      </c>
      <c r="H10" s="14"/>
    </row>
    <row r="11" spans="1:8" ht="101.25" customHeight="1" x14ac:dyDescent="0.25">
      <c r="A11" s="37" t="s">
        <v>6</v>
      </c>
      <c r="B11" s="35" t="s">
        <v>4</v>
      </c>
      <c r="C11" s="32">
        <v>91221</v>
      </c>
      <c r="D11" s="32">
        <v>80532.5</v>
      </c>
      <c r="E11" s="17">
        <v>72264.057059999992</v>
      </c>
      <c r="F11" s="34">
        <f t="shared" si="0"/>
        <v>79.218663531423672</v>
      </c>
      <c r="G11" s="11">
        <f>E11/D11*100</f>
        <v>89.732787458479493</v>
      </c>
      <c r="H11" s="14" t="s">
        <v>19</v>
      </c>
    </row>
    <row r="12" spans="1:8" ht="27.6" x14ac:dyDescent="0.25">
      <c r="A12" s="12" t="s">
        <v>282</v>
      </c>
      <c r="B12" s="5" t="s">
        <v>283</v>
      </c>
      <c r="C12" s="32">
        <v>20894.599999999999</v>
      </c>
      <c r="D12" s="32">
        <v>33676.800000000003</v>
      </c>
      <c r="E12" s="17">
        <v>36098.838889999992</v>
      </c>
      <c r="F12" s="34">
        <f t="shared" si="0"/>
        <v>172.76635537411579</v>
      </c>
      <c r="G12" s="11">
        <f t="shared" si="1"/>
        <v>107.19201019693078</v>
      </c>
      <c r="H12" s="14" t="s">
        <v>20</v>
      </c>
    </row>
    <row r="13" spans="1:8" ht="32.25" customHeight="1" x14ac:dyDescent="0.25">
      <c r="A13" s="37" t="s">
        <v>7</v>
      </c>
      <c r="B13" s="36" t="s">
        <v>5</v>
      </c>
      <c r="C13" s="32">
        <v>518</v>
      </c>
      <c r="D13" s="32">
        <v>508</v>
      </c>
      <c r="E13" s="17">
        <v>342.70107999999999</v>
      </c>
      <c r="F13" s="34">
        <f t="shared" si="0"/>
        <v>66.15850965250965</v>
      </c>
      <c r="G13" s="11">
        <f t="shared" si="1"/>
        <v>67.460842519685045</v>
      </c>
      <c r="H13" s="14" t="s">
        <v>21</v>
      </c>
    </row>
    <row r="14" spans="1:8" x14ac:dyDescent="0.25">
      <c r="A14" s="6" t="s">
        <v>161</v>
      </c>
      <c r="B14" s="4" t="s">
        <v>40</v>
      </c>
      <c r="C14" s="16">
        <f>C15+C16+C17+C18+C19</f>
        <v>1172627</v>
      </c>
      <c r="D14" s="16">
        <f>D15+D16+D17+D18+D19</f>
        <v>1238296.7</v>
      </c>
      <c r="E14" s="16">
        <f>E15+E16+E17+E18+E19</f>
        <v>1241463.1124099998</v>
      </c>
      <c r="F14" s="33">
        <f>E14/C14*100</f>
        <v>105.87024794840984</v>
      </c>
      <c r="G14" s="8">
        <f t="shared" ref="G14:G23" si="2">E14/D14*100</f>
        <v>100.25570708619347</v>
      </c>
      <c r="H14" s="14"/>
    </row>
    <row r="15" spans="1:8" ht="90.75" customHeight="1" x14ac:dyDescent="0.25">
      <c r="A15" s="9" t="s">
        <v>9</v>
      </c>
      <c r="B15" s="36" t="s">
        <v>8</v>
      </c>
      <c r="C15" s="17">
        <v>29922.6</v>
      </c>
      <c r="D15" s="17">
        <v>32589.1</v>
      </c>
      <c r="E15" s="17">
        <v>49558.46783999999</v>
      </c>
      <c r="F15" s="34">
        <f>E15/C15*100</f>
        <v>165.62219807102321</v>
      </c>
      <c r="G15" s="11">
        <f>E15/D15*100</f>
        <v>152.07068572007202</v>
      </c>
      <c r="H15" s="14" t="s">
        <v>22</v>
      </c>
    </row>
    <row r="16" spans="1:8" x14ac:dyDescent="0.25">
      <c r="A16" s="2" t="s">
        <v>162</v>
      </c>
      <c r="B16" s="5" t="s">
        <v>41</v>
      </c>
      <c r="C16" s="32">
        <v>779389.1</v>
      </c>
      <c r="D16" s="32">
        <v>849166.7</v>
      </c>
      <c r="E16" s="17">
        <v>817279.94140000001</v>
      </c>
      <c r="F16" s="34">
        <f t="shared" ref="F16:F23" si="3">E16/C16*100</f>
        <v>104.86160781565974</v>
      </c>
      <c r="G16" s="11">
        <f>E16/D16*100</f>
        <v>96.24493534661687</v>
      </c>
      <c r="H16" s="14" t="s">
        <v>23</v>
      </c>
    </row>
    <row r="17" spans="1:8" ht="55.2" x14ac:dyDescent="0.25">
      <c r="A17" s="2" t="s">
        <v>163</v>
      </c>
      <c r="B17" s="5" t="s">
        <v>42</v>
      </c>
      <c r="C17" s="32">
        <v>159713.29999999999</v>
      </c>
      <c r="D17" s="32">
        <v>159713.29999999999</v>
      </c>
      <c r="E17" s="17">
        <v>180251.63133999996</v>
      </c>
      <c r="F17" s="34">
        <f t="shared" si="3"/>
        <v>112.85949970353124</v>
      </c>
      <c r="G17" s="11">
        <f t="shared" si="2"/>
        <v>112.85949970353124</v>
      </c>
      <c r="H17" s="14" t="s">
        <v>15</v>
      </c>
    </row>
    <row r="18" spans="1:8" x14ac:dyDescent="0.25">
      <c r="A18" s="2" t="s">
        <v>164</v>
      </c>
      <c r="B18" s="5" t="s">
        <v>43</v>
      </c>
      <c r="C18" s="32">
        <v>756</v>
      </c>
      <c r="D18" s="32">
        <v>756</v>
      </c>
      <c r="E18" s="17">
        <v>843.26922999999999</v>
      </c>
      <c r="F18" s="34">
        <f t="shared" si="3"/>
        <v>111.54354894179895</v>
      </c>
      <c r="G18" s="11">
        <f t="shared" si="2"/>
        <v>111.54354894179895</v>
      </c>
      <c r="H18" s="14" t="s">
        <v>299</v>
      </c>
    </row>
    <row r="19" spans="1:8" x14ac:dyDescent="0.25">
      <c r="A19" s="9" t="s">
        <v>11</v>
      </c>
      <c r="B19" s="36" t="s">
        <v>10</v>
      </c>
      <c r="C19" s="32">
        <v>202846</v>
      </c>
      <c r="D19" s="32">
        <v>196071.6</v>
      </c>
      <c r="E19" s="17">
        <v>193529.8026</v>
      </c>
      <c r="F19" s="34">
        <f t="shared" si="3"/>
        <v>95.407256046458883</v>
      </c>
      <c r="G19" s="11">
        <f t="shared" si="2"/>
        <v>98.703638160753513</v>
      </c>
      <c r="H19" s="14"/>
    </row>
    <row r="20" spans="1:8" ht="41.4" x14ac:dyDescent="0.25">
      <c r="A20" s="6" t="s">
        <v>165</v>
      </c>
      <c r="B20" s="4" t="s">
        <v>44</v>
      </c>
      <c r="C20" s="16">
        <f>C21+C22</f>
        <v>41524.1</v>
      </c>
      <c r="D20" s="16">
        <f>D21+D22</f>
        <v>41524.1</v>
      </c>
      <c r="E20" s="16">
        <f>E21+E22</f>
        <v>42168.902909999997</v>
      </c>
      <c r="F20" s="33">
        <f t="shared" si="3"/>
        <v>101.55284018196662</v>
      </c>
      <c r="G20" s="8">
        <f t="shared" si="2"/>
        <v>101.55284018196662</v>
      </c>
      <c r="H20" s="14"/>
    </row>
    <row r="21" spans="1:8" x14ac:dyDescent="0.25">
      <c r="A21" s="2" t="s">
        <v>166</v>
      </c>
      <c r="B21" s="5" t="s">
        <v>45</v>
      </c>
      <c r="C21" s="32">
        <v>41160.1</v>
      </c>
      <c r="D21" s="32">
        <v>41160.1</v>
      </c>
      <c r="E21" s="17">
        <v>41873.459759999998</v>
      </c>
      <c r="F21" s="34">
        <f t="shared" si="3"/>
        <v>101.73313417605885</v>
      </c>
      <c r="G21" s="11">
        <f t="shared" si="2"/>
        <v>101.73313417605885</v>
      </c>
      <c r="H21" s="18"/>
    </row>
    <row r="22" spans="1:8" ht="41.4" x14ac:dyDescent="0.25">
      <c r="A22" s="2" t="s">
        <v>167</v>
      </c>
      <c r="B22" s="5" t="s">
        <v>119</v>
      </c>
      <c r="C22" s="32">
        <v>364</v>
      </c>
      <c r="D22" s="32">
        <v>364</v>
      </c>
      <c r="E22" s="17">
        <v>295.44315</v>
      </c>
      <c r="F22" s="34">
        <f t="shared" si="3"/>
        <v>81.165700549450548</v>
      </c>
      <c r="G22" s="11">
        <f t="shared" si="2"/>
        <v>81.165700549450548</v>
      </c>
      <c r="H22" s="14" t="s">
        <v>309</v>
      </c>
    </row>
    <row r="23" spans="1:8" x14ac:dyDescent="0.25">
      <c r="A23" s="6" t="s">
        <v>168</v>
      </c>
      <c r="B23" s="4" t="s">
        <v>46</v>
      </c>
      <c r="C23" s="27">
        <v>87675.7</v>
      </c>
      <c r="D23" s="27">
        <v>88579.7</v>
      </c>
      <c r="E23" s="16">
        <v>84401.007109999991</v>
      </c>
      <c r="F23" s="33">
        <f t="shared" si="3"/>
        <v>96.264993732584955</v>
      </c>
      <c r="G23" s="8">
        <f t="shared" si="2"/>
        <v>95.282561478532884</v>
      </c>
      <c r="H23" s="14"/>
    </row>
    <row r="24" spans="1:8" ht="59.25" customHeight="1" x14ac:dyDescent="0.25">
      <c r="A24" s="6" t="s">
        <v>296</v>
      </c>
      <c r="B24" s="4" t="s">
        <v>297</v>
      </c>
      <c r="C24" s="27">
        <v>0</v>
      </c>
      <c r="D24" s="27">
        <v>0</v>
      </c>
      <c r="E24" s="16">
        <v>3.70411</v>
      </c>
      <c r="F24" s="33"/>
      <c r="G24" s="8"/>
      <c r="H24" s="14"/>
    </row>
    <row r="25" spans="1:8" ht="55.2" x14ac:dyDescent="0.25">
      <c r="A25" s="6" t="s">
        <v>169</v>
      </c>
      <c r="B25" s="4" t="s">
        <v>47</v>
      </c>
      <c r="C25" s="16">
        <f>C26+C27+C28+C29+C30+C31+C32</f>
        <v>117460.90000000001</v>
      </c>
      <c r="D25" s="16">
        <f>D26+D27+D28+D29+D30+D31+D32</f>
        <v>126691.00000000001</v>
      </c>
      <c r="E25" s="16">
        <f>E26+E27+E28+E29+E30+E31+E32</f>
        <v>137904.91847</v>
      </c>
      <c r="F25" s="33">
        <f>E25/C25*100</f>
        <v>117.40495643231066</v>
      </c>
      <c r="G25" s="8">
        <f>E25/D25*100</f>
        <v>108.85139312974086</v>
      </c>
      <c r="H25" s="14"/>
    </row>
    <row r="26" spans="1:8" ht="82.8" x14ac:dyDescent="0.25">
      <c r="A26" s="2" t="s">
        <v>292</v>
      </c>
      <c r="B26" s="5" t="s">
        <v>293</v>
      </c>
      <c r="C26" s="32">
        <v>0</v>
      </c>
      <c r="D26" s="32">
        <v>0</v>
      </c>
      <c r="E26" s="17">
        <v>237.74748000000002</v>
      </c>
      <c r="F26" s="34"/>
      <c r="G26" s="11"/>
      <c r="H26" s="14" t="s">
        <v>16</v>
      </c>
    </row>
    <row r="27" spans="1:8" ht="27.6" x14ac:dyDescent="0.25">
      <c r="A27" s="37" t="s">
        <v>25</v>
      </c>
      <c r="B27" s="10" t="s">
        <v>24</v>
      </c>
      <c r="C27" s="32">
        <v>1201.3</v>
      </c>
      <c r="D27" s="32">
        <v>1201.3</v>
      </c>
      <c r="E27" s="17">
        <v>1118.73892</v>
      </c>
      <c r="F27" s="34">
        <f t="shared" ref="F27:F36" si="4">E27/C27*100</f>
        <v>93.127355365021231</v>
      </c>
      <c r="G27" s="11">
        <f t="shared" ref="G27:G36" si="5">E27/D27*100</f>
        <v>93.127355365021231</v>
      </c>
      <c r="H27" s="14" t="s">
        <v>326</v>
      </c>
    </row>
    <row r="28" spans="1:8" ht="69" x14ac:dyDescent="0.25">
      <c r="A28" s="9" t="s">
        <v>13</v>
      </c>
      <c r="B28" s="10" t="s">
        <v>12</v>
      </c>
      <c r="C28" s="32">
        <v>91830.7</v>
      </c>
      <c r="D28" s="32">
        <v>100606.1</v>
      </c>
      <c r="E28" s="17">
        <v>105690.67498</v>
      </c>
      <c r="F28" s="34">
        <f>E28/C28*100</f>
        <v>115.09296453146933</v>
      </c>
      <c r="G28" s="11">
        <f>E28/D28*100</f>
        <v>105.05394303128736</v>
      </c>
      <c r="H28" s="14" t="s">
        <v>300</v>
      </c>
    </row>
    <row r="29" spans="1:8" ht="96.6" x14ac:dyDescent="0.25">
      <c r="A29" s="2" t="s">
        <v>171</v>
      </c>
      <c r="B29" s="5" t="s">
        <v>48</v>
      </c>
      <c r="C29" s="32">
        <v>5370.6</v>
      </c>
      <c r="D29" s="32">
        <v>5551.2</v>
      </c>
      <c r="E29" s="17">
        <v>9670.8184399999973</v>
      </c>
      <c r="F29" s="34">
        <f>E29/C29*100</f>
        <v>180.06960935463442</v>
      </c>
      <c r="G29" s="11">
        <f t="shared" si="5"/>
        <v>174.2113135898544</v>
      </c>
      <c r="H29" s="14" t="s">
        <v>300</v>
      </c>
    </row>
    <row r="30" spans="1:8" ht="96.6" x14ac:dyDescent="0.25">
      <c r="A30" s="2" t="s">
        <v>172</v>
      </c>
      <c r="B30" s="5" t="s">
        <v>49</v>
      </c>
      <c r="C30" s="32">
        <v>4788.1000000000004</v>
      </c>
      <c r="D30" s="32">
        <v>4988</v>
      </c>
      <c r="E30" s="17">
        <v>5077.0778399999999</v>
      </c>
      <c r="F30" s="34">
        <f t="shared" si="4"/>
        <v>106.03533426620162</v>
      </c>
      <c r="G30" s="11">
        <f t="shared" si="5"/>
        <v>101.78584282277465</v>
      </c>
      <c r="H30" s="14" t="s">
        <v>303</v>
      </c>
    </row>
    <row r="31" spans="1:8" ht="27.6" x14ac:dyDescent="0.25">
      <c r="A31" s="2" t="s">
        <v>173</v>
      </c>
      <c r="B31" s="5" t="s">
        <v>50</v>
      </c>
      <c r="C31" s="32">
        <v>1593.8</v>
      </c>
      <c r="D31" s="32">
        <v>1593.8</v>
      </c>
      <c r="E31" s="17">
        <v>3022.5279999999998</v>
      </c>
      <c r="F31" s="34">
        <f t="shared" si="4"/>
        <v>189.64286610616136</v>
      </c>
      <c r="G31" s="11">
        <f t="shared" si="5"/>
        <v>189.64286610616136</v>
      </c>
      <c r="H31" s="14" t="s">
        <v>20</v>
      </c>
    </row>
    <row r="32" spans="1:8" ht="96.6" x14ac:dyDescent="0.25">
      <c r="A32" s="2" t="s">
        <v>174</v>
      </c>
      <c r="B32" s="5" t="s">
        <v>51</v>
      </c>
      <c r="C32" s="32">
        <v>12676.4</v>
      </c>
      <c r="D32" s="32">
        <v>12750.6</v>
      </c>
      <c r="E32" s="17">
        <v>13087.33281</v>
      </c>
      <c r="F32" s="34">
        <f t="shared" si="4"/>
        <v>103.24171539238269</v>
      </c>
      <c r="G32" s="11">
        <f t="shared" si="5"/>
        <v>102.64091736859442</v>
      </c>
      <c r="H32" s="14"/>
    </row>
    <row r="33" spans="1:8" ht="27.6" x14ac:dyDescent="0.25">
      <c r="A33" s="6" t="s">
        <v>175</v>
      </c>
      <c r="B33" s="4" t="s">
        <v>52</v>
      </c>
      <c r="C33" s="16">
        <f>C34+C35+C36</f>
        <v>25244.600000000002</v>
      </c>
      <c r="D33" s="16">
        <f>D34+D35+D36</f>
        <v>24897.600000000002</v>
      </c>
      <c r="E33" s="16">
        <f>E34+E35+E36</f>
        <v>12171.47697</v>
      </c>
      <c r="F33" s="33">
        <f t="shared" si="4"/>
        <v>48.214180339557764</v>
      </c>
      <c r="G33" s="8">
        <f t="shared" si="5"/>
        <v>48.886145532099476</v>
      </c>
      <c r="H33" s="14"/>
    </row>
    <row r="34" spans="1:8" ht="124.2" x14ac:dyDescent="0.25">
      <c r="A34" s="2" t="s">
        <v>176</v>
      </c>
      <c r="B34" s="5" t="s">
        <v>53</v>
      </c>
      <c r="C34" s="32">
        <v>21941.7</v>
      </c>
      <c r="D34" s="32">
        <v>21594.7</v>
      </c>
      <c r="E34" s="17">
        <v>4897.9127399999998</v>
      </c>
      <c r="F34" s="34">
        <f t="shared" si="4"/>
        <v>22.322394071562364</v>
      </c>
      <c r="G34" s="11">
        <f t="shared" si="5"/>
        <v>22.68108721121386</v>
      </c>
      <c r="H34" s="14" t="s">
        <v>17</v>
      </c>
    </row>
    <row r="35" spans="1:8" ht="41.4" x14ac:dyDescent="0.25">
      <c r="A35" s="2" t="s">
        <v>177</v>
      </c>
      <c r="B35" s="5" t="s">
        <v>54</v>
      </c>
      <c r="C35" s="32">
        <v>302.89999999999998</v>
      </c>
      <c r="D35" s="32">
        <v>302.89999999999998</v>
      </c>
      <c r="E35" s="17">
        <v>994.93426999999997</v>
      </c>
      <c r="F35" s="34">
        <f t="shared" si="4"/>
        <v>328.46955100693299</v>
      </c>
      <c r="G35" s="11">
        <f t="shared" si="5"/>
        <v>328.46955100693299</v>
      </c>
      <c r="H35" s="14" t="s">
        <v>308</v>
      </c>
    </row>
    <row r="36" spans="1:8" ht="27.6" x14ac:dyDescent="0.25">
      <c r="A36" s="2" t="s">
        <v>178</v>
      </c>
      <c r="B36" s="5" t="s">
        <v>55</v>
      </c>
      <c r="C36" s="32">
        <v>3000</v>
      </c>
      <c r="D36" s="32">
        <v>3000</v>
      </c>
      <c r="E36" s="17">
        <v>6278.6299600000002</v>
      </c>
      <c r="F36" s="34">
        <f t="shared" si="4"/>
        <v>209.28766533333336</v>
      </c>
      <c r="G36" s="11">
        <f t="shared" si="5"/>
        <v>209.28766533333336</v>
      </c>
      <c r="H36" s="14" t="s">
        <v>304</v>
      </c>
    </row>
    <row r="37" spans="1:8" ht="41.4" x14ac:dyDescent="0.25">
      <c r="A37" s="6" t="s">
        <v>285</v>
      </c>
      <c r="B37" s="4" t="s">
        <v>286</v>
      </c>
      <c r="C37" s="27">
        <f>C38+C39</f>
        <v>85644.3</v>
      </c>
      <c r="D37" s="27">
        <f>D38+D39</f>
        <v>91833.9</v>
      </c>
      <c r="E37" s="27">
        <f>E38+E39</f>
        <v>98231.423729999995</v>
      </c>
      <c r="F37" s="34">
        <f t="shared" ref="F37:F44" si="6">E37/C37*100</f>
        <v>114.69697776734702</v>
      </c>
      <c r="G37" s="11">
        <f t="shared" ref="G37:G44" si="7">E37/D37*100</f>
        <v>106.96640753577927</v>
      </c>
      <c r="H37" s="14"/>
    </row>
    <row r="38" spans="1:8" x14ac:dyDescent="0.25">
      <c r="A38" s="2" t="s">
        <v>284</v>
      </c>
      <c r="B38" s="5" t="s">
        <v>288</v>
      </c>
      <c r="C38" s="32">
        <v>85414.3</v>
      </c>
      <c r="D38" s="32">
        <v>90449.2</v>
      </c>
      <c r="E38" s="17">
        <v>88968.063349999997</v>
      </c>
      <c r="F38" s="34">
        <f t="shared" si="6"/>
        <v>104.16061871372825</v>
      </c>
      <c r="G38" s="11">
        <f t="shared" si="7"/>
        <v>98.362465726617813</v>
      </c>
      <c r="H38" s="14"/>
    </row>
    <row r="39" spans="1:8" ht="41.4" x14ac:dyDescent="0.25">
      <c r="A39" s="2" t="s">
        <v>289</v>
      </c>
      <c r="B39" s="5" t="s">
        <v>287</v>
      </c>
      <c r="C39" s="32">
        <v>230</v>
      </c>
      <c r="D39" s="32">
        <v>1384.7</v>
      </c>
      <c r="E39" s="17">
        <v>9263.3603800000001</v>
      </c>
      <c r="F39" s="34">
        <f t="shared" si="6"/>
        <v>4027.5479913043478</v>
      </c>
      <c r="G39" s="11">
        <f t="shared" si="7"/>
        <v>668.97958980284534</v>
      </c>
      <c r="H39" s="14" t="s">
        <v>307</v>
      </c>
    </row>
    <row r="40" spans="1:8" ht="30" customHeight="1" x14ac:dyDescent="0.25">
      <c r="A40" s="6" t="s">
        <v>179</v>
      </c>
      <c r="B40" s="4" t="s">
        <v>56</v>
      </c>
      <c r="C40" s="16">
        <f>C41+C42</f>
        <v>20175.199999999997</v>
      </c>
      <c r="D40" s="16">
        <f>D41+D42</f>
        <v>912691.19999999995</v>
      </c>
      <c r="E40" s="16">
        <f>E41+E42</f>
        <v>35811.940060000001</v>
      </c>
      <c r="F40" s="33">
        <f t="shared" si="6"/>
        <v>177.50475861453668</v>
      </c>
      <c r="G40" s="8">
        <f t="shared" si="7"/>
        <v>3.92377400592884</v>
      </c>
      <c r="H40" s="14"/>
    </row>
    <row r="41" spans="1:8" ht="95.25" customHeight="1" x14ac:dyDescent="0.25">
      <c r="A41" s="2" t="s">
        <v>180</v>
      </c>
      <c r="B41" s="5" t="s">
        <v>57</v>
      </c>
      <c r="C41" s="17">
        <v>4877.8999999999996</v>
      </c>
      <c r="D41" s="32">
        <v>895342.1</v>
      </c>
      <c r="E41" s="17">
        <v>3987.4896599999997</v>
      </c>
      <c r="F41" s="34">
        <f t="shared" si="6"/>
        <v>81.746031283954153</v>
      </c>
      <c r="G41" s="11">
        <f t="shared" si="7"/>
        <v>0.44535933918443016</v>
      </c>
      <c r="H41" s="14" t="s">
        <v>26</v>
      </c>
    </row>
    <row r="42" spans="1:8" ht="63.75" customHeight="1" x14ac:dyDescent="0.25">
      <c r="A42" s="2" t="s">
        <v>290</v>
      </c>
      <c r="B42" s="5" t="s">
        <v>291</v>
      </c>
      <c r="C42" s="17">
        <v>15297.3</v>
      </c>
      <c r="D42" s="32">
        <v>17349.099999999999</v>
      </c>
      <c r="E42" s="17">
        <v>31824.450399999998</v>
      </c>
      <c r="F42" s="34">
        <f t="shared" si="6"/>
        <v>208.03965667143873</v>
      </c>
      <c r="G42" s="11">
        <f t="shared" si="7"/>
        <v>183.43574248808295</v>
      </c>
      <c r="H42" s="14" t="s">
        <v>306</v>
      </c>
    </row>
    <row r="43" spans="1:8" x14ac:dyDescent="0.25">
      <c r="A43" s="6" t="s">
        <v>181</v>
      </c>
      <c r="B43" s="4" t="s">
        <v>58</v>
      </c>
      <c r="C43" s="16">
        <f>C44</f>
        <v>1079</v>
      </c>
      <c r="D43" s="16">
        <f>D44</f>
        <v>1075</v>
      </c>
      <c r="E43" s="16">
        <f>E44</f>
        <v>1901.3144000000002</v>
      </c>
      <c r="F43" s="33">
        <f>E43/C43*100</f>
        <v>176.21078776645044</v>
      </c>
      <c r="G43" s="8">
        <f>E43/D43*100</f>
        <v>176.86645581395351</v>
      </c>
      <c r="H43" s="14"/>
    </row>
    <row r="44" spans="1:8" ht="41.4" x14ac:dyDescent="0.25">
      <c r="A44" s="2" t="s">
        <v>182</v>
      </c>
      <c r="B44" s="5" t="s">
        <v>59</v>
      </c>
      <c r="C44" s="32">
        <v>1079</v>
      </c>
      <c r="D44" s="32">
        <v>1075</v>
      </c>
      <c r="E44" s="17">
        <v>1901.3144000000002</v>
      </c>
      <c r="F44" s="34">
        <f t="shared" si="6"/>
        <v>176.21078776645044</v>
      </c>
      <c r="G44" s="11">
        <f t="shared" si="7"/>
        <v>176.86645581395351</v>
      </c>
      <c r="H44" s="14" t="s">
        <v>305</v>
      </c>
    </row>
    <row r="45" spans="1:8" ht="96.6" x14ac:dyDescent="0.25">
      <c r="A45" s="6" t="s">
        <v>183</v>
      </c>
      <c r="B45" s="4" t="s">
        <v>60</v>
      </c>
      <c r="C45" s="16">
        <v>250910.9</v>
      </c>
      <c r="D45" s="27">
        <v>252290.1</v>
      </c>
      <c r="E45" s="16">
        <v>202524.08870999998</v>
      </c>
      <c r="F45" s="33">
        <f>E45/C45*100</f>
        <v>80.715540341212758</v>
      </c>
      <c r="G45" s="8">
        <f>E45/D45*100</f>
        <v>80.27429086991522</v>
      </c>
      <c r="H45" s="14" t="s">
        <v>27</v>
      </c>
    </row>
    <row r="46" spans="1:8" s="19" customFormat="1" x14ac:dyDescent="0.25">
      <c r="A46" s="6" t="s">
        <v>294</v>
      </c>
      <c r="B46" s="4" t="s">
        <v>295</v>
      </c>
      <c r="C46" s="16">
        <v>686</v>
      </c>
      <c r="D46" s="27">
        <v>902.3</v>
      </c>
      <c r="E46" s="16">
        <v>2655.2460000000001</v>
      </c>
      <c r="F46" s="33">
        <f>E46/C46*100</f>
        <v>387.06209912536445</v>
      </c>
      <c r="G46" s="8">
        <f>E46/D46*100</f>
        <v>294.2752964645905</v>
      </c>
      <c r="H46" s="14" t="s">
        <v>311</v>
      </c>
    </row>
    <row r="47" spans="1:8" x14ac:dyDescent="0.25">
      <c r="A47" s="6" t="s">
        <v>184</v>
      </c>
      <c r="B47" s="4" t="s">
        <v>61</v>
      </c>
      <c r="C47" s="16">
        <v>8189580.2000000002</v>
      </c>
      <c r="D47" s="27">
        <v>12597355.699999999</v>
      </c>
      <c r="E47" s="16">
        <f>E48+E134+E137+E143</f>
        <v>12615293.600000001</v>
      </c>
      <c r="F47" s="33">
        <f t="shared" ref="F47:F52" si="8">E47/C47*100</f>
        <v>154.04078465462737</v>
      </c>
      <c r="G47" s="8">
        <f t="shared" ref="G47:G67" si="9">E47/D47*100</f>
        <v>100.14239416927795</v>
      </c>
      <c r="H47" s="14"/>
    </row>
    <row r="48" spans="1:8" ht="41.4" x14ac:dyDescent="0.25">
      <c r="A48" s="6" t="s">
        <v>185</v>
      </c>
      <c r="B48" s="4" t="s">
        <v>121</v>
      </c>
      <c r="C48" s="16">
        <v>8189580.2000000002</v>
      </c>
      <c r="D48" s="27">
        <v>12562759.4</v>
      </c>
      <c r="E48" s="16">
        <f>E49+E52+E95+E114</f>
        <v>12651988.500000002</v>
      </c>
      <c r="F48" s="33">
        <f t="shared" si="8"/>
        <v>154.48885279858425</v>
      </c>
      <c r="G48" s="8">
        <f t="shared" si="9"/>
        <v>100.71026672691035</v>
      </c>
      <c r="H48" s="14"/>
    </row>
    <row r="49" spans="1:10" ht="27.6" x14ac:dyDescent="0.25">
      <c r="A49" s="2" t="s">
        <v>186</v>
      </c>
      <c r="B49" s="5" t="s">
        <v>122</v>
      </c>
      <c r="C49" s="17">
        <v>6805102.2000000002</v>
      </c>
      <c r="D49" s="32">
        <v>6901679.2000000002</v>
      </c>
      <c r="E49" s="17">
        <v>6969129.9000000004</v>
      </c>
      <c r="F49" s="34">
        <f t="shared" si="8"/>
        <v>102.41036350637027</v>
      </c>
      <c r="G49" s="11">
        <f t="shared" si="9"/>
        <v>100.97730853673987</v>
      </c>
      <c r="H49" s="14" t="s">
        <v>305</v>
      </c>
    </row>
    <row r="50" spans="1:10" ht="55.2" x14ac:dyDescent="0.25">
      <c r="A50" s="2" t="s">
        <v>187</v>
      </c>
      <c r="B50" s="5" t="s">
        <v>62</v>
      </c>
      <c r="C50" s="17">
        <v>6748919.0999999996</v>
      </c>
      <c r="D50" s="32">
        <v>6748919.0999999996</v>
      </c>
      <c r="E50" s="17">
        <v>6748919.0999999996</v>
      </c>
      <c r="F50" s="34">
        <f t="shared" si="8"/>
        <v>100</v>
      </c>
      <c r="G50" s="11">
        <f t="shared" si="9"/>
        <v>100</v>
      </c>
      <c r="H50" s="14" t="s">
        <v>310</v>
      </c>
    </row>
    <row r="51" spans="1:10" ht="41.4" x14ac:dyDescent="0.25">
      <c r="A51" s="2" t="s">
        <v>188</v>
      </c>
      <c r="B51" s="5" t="s">
        <v>63</v>
      </c>
      <c r="C51" s="17">
        <v>56183.1</v>
      </c>
      <c r="D51" s="32">
        <v>152760.1</v>
      </c>
      <c r="E51" s="17">
        <v>220210.8</v>
      </c>
      <c r="F51" s="34">
        <f t="shared" si="8"/>
        <v>391.95202827896645</v>
      </c>
      <c r="G51" s="11">
        <f t="shared" si="9"/>
        <v>144.1546581862672</v>
      </c>
      <c r="H51" s="14" t="s">
        <v>311</v>
      </c>
    </row>
    <row r="52" spans="1:10" s="19" customFormat="1" ht="36" customHeight="1" x14ac:dyDescent="0.25">
      <c r="A52" s="6" t="s">
        <v>189</v>
      </c>
      <c r="B52" s="4" t="s">
        <v>123</v>
      </c>
      <c r="C52" s="16">
        <v>371991.9</v>
      </c>
      <c r="D52" s="27">
        <v>3980030.1</v>
      </c>
      <c r="E52" s="16">
        <f>SUM(E53:E94)</f>
        <v>3993460.7000000007</v>
      </c>
      <c r="F52" s="33">
        <f t="shared" si="8"/>
        <v>1073.534316204197</v>
      </c>
      <c r="G52" s="8">
        <f t="shared" si="9"/>
        <v>100.33744970923715</v>
      </c>
      <c r="H52" s="14"/>
      <c r="J52" s="21"/>
    </row>
    <row r="53" spans="1:10" ht="55.2" x14ac:dyDescent="0.25">
      <c r="A53" s="2" t="s">
        <v>190</v>
      </c>
      <c r="B53" s="5" t="s">
        <v>124</v>
      </c>
      <c r="C53" s="32" t="s">
        <v>279</v>
      </c>
      <c r="D53" s="32">
        <v>29741.1</v>
      </c>
      <c r="E53" s="17">
        <v>10714.3</v>
      </c>
      <c r="F53" s="34" t="s">
        <v>279</v>
      </c>
      <c r="G53" s="11">
        <f t="shared" si="9"/>
        <v>36.025231077532439</v>
      </c>
      <c r="H53" s="14"/>
    </row>
    <row r="54" spans="1:10" ht="41.4" x14ac:dyDescent="0.25">
      <c r="A54" s="2" t="s">
        <v>191</v>
      </c>
      <c r="B54" s="5" t="s">
        <v>64</v>
      </c>
      <c r="C54" s="32" t="s">
        <v>279</v>
      </c>
      <c r="D54" s="32">
        <v>814108.3</v>
      </c>
      <c r="E54" s="17">
        <v>814108.3</v>
      </c>
      <c r="F54" s="34" t="s">
        <v>279</v>
      </c>
      <c r="G54" s="11">
        <f t="shared" si="9"/>
        <v>100</v>
      </c>
      <c r="H54" s="14"/>
    </row>
    <row r="55" spans="1:10" ht="27.6" x14ac:dyDescent="0.25">
      <c r="A55" s="2" t="s">
        <v>192</v>
      </c>
      <c r="B55" s="5" t="s">
        <v>65</v>
      </c>
      <c r="C55" s="32" t="s">
        <v>279</v>
      </c>
      <c r="D55" s="32">
        <v>800</v>
      </c>
      <c r="E55" s="17">
        <v>800</v>
      </c>
      <c r="F55" s="34" t="s">
        <v>279</v>
      </c>
      <c r="G55" s="11">
        <f t="shared" si="9"/>
        <v>100</v>
      </c>
      <c r="H55" s="14"/>
    </row>
    <row r="56" spans="1:10" ht="55.2" x14ac:dyDescent="0.25">
      <c r="A56" s="2" t="s">
        <v>193</v>
      </c>
      <c r="B56" s="5" t="s">
        <v>66</v>
      </c>
      <c r="C56" s="32" t="s">
        <v>279</v>
      </c>
      <c r="D56" s="32">
        <v>1923066.8</v>
      </c>
      <c r="E56" s="17">
        <v>1940123.3</v>
      </c>
      <c r="F56" s="34" t="s">
        <v>279</v>
      </c>
      <c r="G56" s="11">
        <f t="shared" si="9"/>
        <v>100.88694266886623</v>
      </c>
      <c r="H56" s="14"/>
    </row>
    <row r="57" spans="1:10" ht="69" x14ac:dyDescent="0.25">
      <c r="A57" s="2" t="s">
        <v>194</v>
      </c>
      <c r="B57" s="5" t="s">
        <v>125</v>
      </c>
      <c r="C57" s="32" t="s">
        <v>279</v>
      </c>
      <c r="D57" s="32">
        <v>29.1</v>
      </c>
      <c r="E57" s="17">
        <v>29.1</v>
      </c>
      <c r="F57" s="34" t="s">
        <v>279</v>
      </c>
      <c r="G57" s="11">
        <f t="shared" si="9"/>
        <v>100</v>
      </c>
      <c r="H57" s="20"/>
    </row>
    <row r="58" spans="1:10" ht="124.2" x14ac:dyDescent="0.25">
      <c r="A58" s="2" t="s">
        <v>195</v>
      </c>
      <c r="B58" s="5" t="s">
        <v>126</v>
      </c>
      <c r="C58" s="32" t="s">
        <v>279</v>
      </c>
      <c r="D58" s="32">
        <v>907.8</v>
      </c>
      <c r="E58" s="17">
        <v>837</v>
      </c>
      <c r="F58" s="34" t="s">
        <v>279</v>
      </c>
      <c r="G58" s="11">
        <f t="shared" si="9"/>
        <v>92.200925313945802</v>
      </c>
      <c r="H58" s="14"/>
    </row>
    <row r="59" spans="1:10" ht="41.4" x14ac:dyDescent="0.25">
      <c r="A59" s="2" t="s">
        <v>196</v>
      </c>
      <c r="B59" s="5" t="s">
        <v>127</v>
      </c>
      <c r="C59" s="17">
        <v>1323.6</v>
      </c>
      <c r="D59" s="32">
        <v>548.70000000000005</v>
      </c>
      <c r="E59" s="17">
        <v>0</v>
      </c>
      <c r="F59" s="34">
        <f>E59/C59*100</f>
        <v>0</v>
      </c>
      <c r="G59" s="11">
        <f t="shared" si="9"/>
        <v>0</v>
      </c>
      <c r="H59" s="14"/>
    </row>
    <row r="60" spans="1:10" ht="79.5" customHeight="1" x14ac:dyDescent="0.25">
      <c r="A60" s="2" t="s">
        <v>197</v>
      </c>
      <c r="B60" s="5" t="s">
        <v>67</v>
      </c>
      <c r="C60" s="32" t="s">
        <v>279</v>
      </c>
      <c r="D60" s="32">
        <v>6128.9</v>
      </c>
      <c r="E60" s="17">
        <v>6128.9</v>
      </c>
      <c r="F60" s="34" t="s">
        <v>279</v>
      </c>
      <c r="G60" s="11">
        <f t="shared" si="9"/>
        <v>100</v>
      </c>
      <c r="H60" s="14"/>
    </row>
    <row r="61" spans="1:10" ht="82.5" customHeight="1" x14ac:dyDescent="0.25">
      <c r="A61" s="2" t="s">
        <v>198</v>
      </c>
      <c r="B61" s="5" t="s">
        <v>68</v>
      </c>
      <c r="C61" s="32" t="s">
        <v>279</v>
      </c>
      <c r="D61" s="32">
        <v>231041.8</v>
      </c>
      <c r="E61" s="17">
        <v>240148.7</v>
      </c>
      <c r="F61" s="34" t="s">
        <v>279</v>
      </c>
      <c r="G61" s="11">
        <f t="shared" si="9"/>
        <v>103.94166769822604</v>
      </c>
      <c r="H61" s="14"/>
    </row>
    <row r="62" spans="1:10" ht="69" x14ac:dyDescent="0.25">
      <c r="A62" s="2" t="s">
        <v>199</v>
      </c>
      <c r="B62" s="5" t="s">
        <v>69</v>
      </c>
      <c r="C62" s="17">
        <v>17347.400000000001</v>
      </c>
      <c r="D62" s="32">
        <v>17347.400000000001</v>
      </c>
      <c r="E62" s="17">
        <v>17347.400000000001</v>
      </c>
      <c r="F62" s="34">
        <f>E62/C62*100</f>
        <v>100</v>
      </c>
      <c r="G62" s="11">
        <f t="shared" si="9"/>
        <v>100</v>
      </c>
      <c r="H62" s="14"/>
    </row>
    <row r="63" spans="1:10" ht="41.4" x14ac:dyDescent="0.25">
      <c r="A63" s="2" t="s">
        <v>200</v>
      </c>
      <c r="B63" s="5" t="s">
        <v>70</v>
      </c>
      <c r="C63" s="17">
        <v>10057.6</v>
      </c>
      <c r="D63" s="32">
        <v>10057.6</v>
      </c>
      <c r="E63" s="17">
        <v>10057.6</v>
      </c>
      <c r="F63" s="34">
        <f>E63/C63*100</f>
        <v>100</v>
      </c>
      <c r="G63" s="11">
        <f t="shared" si="9"/>
        <v>100</v>
      </c>
      <c r="H63" s="14"/>
    </row>
    <row r="64" spans="1:10" ht="68.25" customHeight="1" x14ac:dyDescent="0.25">
      <c r="A64" s="2" t="s">
        <v>201</v>
      </c>
      <c r="B64" s="5" t="s">
        <v>71</v>
      </c>
      <c r="C64" s="17">
        <v>10617.9</v>
      </c>
      <c r="D64" s="32">
        <v>10617.9</v>
      </c>
      <c r="E64" s="17">
        <v>10617.9</v>
      </c>
      <c r="F64" s="34">
        <f>E64/C64*100</f>
        <v>100</v>
      </c>
      <c r="G64" s="11">
        <f t="shared" si="9"/>
        <v>100</v>
      </c>
      <c r="H64" s="14"/>
    </row>
    <row r="65" spans="1:8" ht="55.2" x14ac:dyDescent="0.25">
      <c r="A65" s="2" t="s">
        <v>202</v>
      </c>
      <c r="B65" s="5" t="s">
        <v>72</v>
      </c>
      <c r="C65" s="17">
        <v>29666.3</v>
      </c>
      <c r="D65" s="32">
        <v>29666.3</v>
      </c>
      <c r="E65" s="17">
        <v>0</v>
      </c>
      <c r="F65" s="34">
        <f>E65/C65*100</f>
        <v>0</v>
      </c>
      <c r="G65" s="11">
        <f t="shared" si="9"/>
        <v>0</v>
      </c>
      <c r="H65" s="14"/>
    </row>
    <row r="66" spans="1:8" ht="69" x14ac:dyDescent="0.25">
      <c r="A66" s="2" t="s">
        <v>203</v>
      </c>
      <c r="B66" s="5" t="s">
        <v>73</v>
      </c>
      <c r="C66" s="32" t="s">
        <v>279</v>
      </c>
      <c r="D66" s="32">
        <v>42878.7</v>
      </c>
      <c r="E66" s="17">
        <v>42878.7</v>
      </c>
      <c r="F66" s="34" t="s">
        <v>279</v>
      </c>
      <c r="G66" s="11">
        <f t="shared" si="9"/>
        <v>100</v>
      </c>
      <c r="H66" s="14"/>
    </row>
    <row r="67" spans="1:8" ht="82.8" x14ac:dyDescent="0.25">
      <c r="A67" s="2" t="s">
        <v>204</v>
      </c>
      <c r="B67" s="5" t="s">
        <v>74</v>
      </c>
      <c r="C67" s="32" t="s">
        <v>279</v>
      </c>
      <c r="D67" s="32">
        <v>1297.0999999999999</v>
      </c>
      <c r="E67" s="17">
        <v>1404</v>
      </c>
      <c r="F67" s="34" t="s">
        <v>279</v>
      </c>
      <c r="G67" s="11">
        <f t="shared" si="9"/>
        <v>108.2414617223036</v>
      </c>
      <c r="H67" s="14"/>
    </row>
    <row r="68" spans="1:8" ht="82.8" x14ac:dyDescent="0.25">
      <c r="A68" s="9" t="s">
        <v>274</v>
      </c>
      <c r="B68" s="5" t="s">
        <v>75</v>
      </c>
      <c r="C68" s="32">
        <v>34655.699999999997</v>
      </c>
      <c r="D68" s="32" t="s">
        <v>279</v>
      </c>
      <c r="E68" s="17"/>
      <c r="F68" s="34">
        <f>E68/C68*100</f>
        <v>0</v>
      </c>
      <c r="G68" s="11" t="s">
        <v>279</v>
      </c>
      <c r="H68" s="14"/>
    </row>
    <row r="69" spans="1:8" ht="55.2" x14ac:dyDescent="0.25">
      <c r="A69" s="2" t="s">
        <v>205</v>
      </c>
      <c r="B69" s="5" t="s">
        <v>76</v>
      </c>
      <c r="C69" s="17">
        <v>56762.9</v>
      </c>
      <c r="D69" s="32">
        <v>56762.9</v>
      </c>
      <c r="E69" s="17">
        <v>56759</v>
      </c>
      <c r="F69" s="34">
        <f>E69/C69*100</f>
        <v>99.993129315098415</v>
      </c>
      <c r="G69" s="11">
        <f t="shared" ref="G69:G74" si="10">E69/D69*100</f>
        <v>99.993129315098415</v>
      </c>
      <c r="H69" s="14"/>
    </row>
    <row r="70" spans="1:8" ht="41.4" x14ac:dyDescent="0.25">
      <c r="A70" s="2" t="s">
        <v>206</v>
      </c>
      <c r="B70" s="5" t="s">
        <v>77</v>
      </c>
      <c r="C70" s="17">
        <v>50953.7</v>
      </c>
      <c r="D70" s="32">
        <v>50953.7</v>
      </c>
      <c r="E70" s="17">
        <v>50953.7</v>
      </c>
      <c r="F70" s="34">
        <f>E70/C70*100</f>
        <v>100</v>
      </c>
      <c r="G70" s="11">
        <f t="shared" si="10"/>
        <v>100</v>
      </c>
      <c r="H70" s="14"/>
    </row>
    <row r="71" spans="1:8" ht="50.25" customHeight="1" x14ac:dyDescent="0.25">
      <c r="A71" s="2" t="s">
        <v>207</v>
      </c>
      <c r="B71" s="5" t="s">
        <v>78</v>
      </c>
      <c r="C71" s="17">
        <v>61966.5</v>
      </c>
      <c r="D71" s="32">
        <v>59982.6</v>
      </c>
      <c r="E71" s="17">
        <v>59982.6</v>
      </c>
      <c r="F71" s="34">
        <f>E71/C71*100</f>
        <v>96.798431410520209</v>
      </c>
      <c r="G71" s="11">
        <f t="shared" si="10"/>
        <v>100</v>
      </c>
      <c r="H71" s="14"/>
    </row>
    <row r="72" spans="1:8" ht="41.4" x14ac:dyDescent="0.25">
      <c r="A72" s="2" t="s">
        <v>208</v>
      </c>
      <c r="B72" s="5" t="s">
        <v>79</v>
      </c>
      <c r="C72" s="29">
        <v>74259</v>
      </c>
      <c r="D72" s="30">
        <v>74259</v>
      </c>
      <c r="E72" s="17">
        <v>74259</v>
      </c>
      <c r="F72" s="11">
        <f>E72/C72*100</f>
        <v>100</v>
      </c>
      <c r="G72" s="11">
        <f t="shared" si="10"/>
        <v>100</v>
      </c>
      <c r="H72" s="14"/>
    </row>
    <row r="73" spans="1:8" ht="69" x14ac:dyDescent="0.25">
      <c r="A73" s="2" t="s">
        <v>209</v>
      </c>
      <c r="B73" s="5" t="s">
        <v>80</v>
      </c>
      <c r="C73" s="30" t="s">
        <v>279</v>
      </c>
      <c r="D73" s="30">
        <v>9054.7999999999993</v>
      </c>
      <c r="E73" s="17">
        <v>9054.7999999999993</v>
      </c>
      <c r="F73" s="11" t="s">
        <v>279</v>
      </c>
      <c r="G73" s="11">
        <f t="shared" si="10"/>
        <v>100</v>
      </c>
      <c r="H73" s="14"/>
    </row>
    <row r="74" spans="1:8" ht="82.8" x14ac:dyDescent="0.25">
      <c r="A74" s="2" t="s">
        <v>210</v>
      </c>
      <c r="B74" s="5" t="s">
        <v>81</v>
      </c>
      <c r="C74" s="30" t="s">
        <v>279</v>
      </c>
      <c r="D74" s="30">
        <v>103152.1</v>
      </c>
      <c r="E74" s="17">
        <v>113479.3</v>
      </c>
      <c r="F74" s="11" t="s">
        <v>279</v>
      </c>
      <c r="G74" s="11">
        <f t="shared" si="10"/>
        <v>110.01162361212229</v>
      </c>
      <c r="H74" s="14"/>
    </row>
    <row r="75" spans="1:8" ht="82.8" x14ac:dyDescent="0.25">
      <c r="A75" s="9" t="s">
        <v>275</v>
      </c>
      <c r="B75" s="3" t="s">
        <v>82</v>
      </c>
      <c r="C75" s="29">
        <v>6171.3</v>
      </c>
      <c r="D75" s="30" t="s">
        <v>279</v>
      </c>
      <c r="E75" s="17"/>
      <c r="F75" s="11">
        <f>E75/C75*100</f>
        <v>0</v>
      </c>
      <c r="G75" s="11" t="s">
        <v>279</v>
      </c>
      <c r="H75" s="14"/>
    </row>
    <row r="76" spans="1:8" ht="41.4" x14ac:dyDescent="0.25">
      <c r="A76" s="2" t="s">
        <v>211</v>
      </c>
      <c r="B76" s="5" t="s">
        <v>83</v>
      </c>
      <c r="C76" s="29">
        <v>7460.7</v>
      </c>
      <c r="D76" s="30">
        <v>7460.7</v>
      </c>
      <c r="E76" s="17">
        <v>7460.7</v>
      </c>
      <c r="F76" s="11">
        <f>E76/C76*100</f>
        <v>100</v>
      </c>
      <c r="G76" s="11">
        <f t="shared" ref="G76:G88" si="11">E76/D76*100</f>
        <v>100</v>
      </c>
      <c r="H76" s="14"/>
    </row>
    <row r="77" spans="1:8" ht="55.2" x14ac:dyDescent="0.25">
      <c r="A77" s="2" t="s">
        <v>212</v>
      </c>
      <c r="B77" s="5" t="s">
        <v>84</v>
      </c>
      <c r="C77" s="30" t="s">
        <v>279</v>
      </c>
      <c r="D77" s="30">
        <v>207000</v>
      </c>
      <c r="E77" s="17">
        <v>207000</v>
      </c>
      <c r="F77" s="11" t="s">
        <v>279</v>
      </c>
      <c r="G77" s="11">
        <f t="shared" si="11"/>
        <v>100</v>
      </c>
      <c r="H77" s="14"/>
    </row>
    <row r="78" spans="1:8" ht="27.6" x14ac:dyDescent="0.25">
      <c r="A78" s="2" t="s">
        <v>213</v>
      </c>
      <c r="B78" s="5" t="s">
        <v>85</v>
      </c>
      <c r="C78" s="30" t="s">
        <v>279</v>
      </c>
      <c r="D78" s="30">
        <v>92227</v>
      </c>
      <c r="E78" s="17">
        <v>92227</v>
      </c>
      <c r="F78" s="11" t="s">
        <v>279</v>
      </c>
      <c r="G78" s="11">
        <f t="shared" si="11"/>
        <v>100</v>
      </c>
      <c r="H78" s="14"/>
    </row>
    <row r="79" spans="1:8" ht="41.4" x14ac:dyDescent="0.25">
      <c r="A79" s="2" t="s">
        <v>214</v>
      </c>
      <c r="B79" s="5" t="s">
        <v>128</v>
      </c>
      <c r="C79" s="30" t="s">
        <v>279</v>
      </c>
      <c r="D79" s="30">
        <v>67951</v>
      </c>
      <c r="E79" s="17">
        <v>67951</v>
      </c>
      <c r="F79" s="11" t="s">
        <v>279</v>
      </c>
      <c r="G79" s="11">
        <f t="shared" si="11"/>
        <v>100</v>
      </c>
      <c r="H79" s="14"/>
    </row>
    <row r="80" spans="1:8" ht="69" x14ac:dyDescent="0.25">
      <c r="A80" s="2" t="s">
        <v>215</v>
      </c>
      <c r="B80" s="5" t="s">
        <v>86</v>
      </c>
      <c r="C80" s="30" t="s">
        <v>279</v>
      </c>
      <c r="D80" s="30">
        <v>39891.800000000003</v>
      </c>
      <c r="E80" s="17">
        <v>39891.800000000003</v>
      </c>
      <c r="F80" s="11" t="s">
        <v>279</v>
      </c>
      <c r="G80" s="11">
        <f t="shared" si="11"/>
        <v>100</v>
      </c>
      <c r="H80" s="14"/>
    </row>
    <row r="81" spans="1:8" ht="66" customHeight="1" x14ac:dyDescent="0.25">
      <c r="A81" s="2" t="s">
        <v>216</v>
      </c>
      <c r="B81" s="5" t="s">
        <v>129</v>
      </c>
      <c r="C81" s="30" t="s">
        <v>279</v>
      </c>
      <c r="D81" s="30">
        <v>18882.8</v>
      </c>
      <c r="E81" s="17">
        <v>18823</v>
      </c>
      <c r="F81" s="11" t="s">
        <v>279</v>
      </c>
      <c r="G81" s="11">
        <f t="shared" si="11"/>
        <v>99.683309678649351</v>
      </c>
      <c r="H81" s="14"/>
    </row>
    <row r="82" spans="1:8" ht="65.25" customHeight="1" x14ac:dyDescent="0.25">
      <c r="A82" s="2" t="s">
        <v>217</v>
      </c>
      <c r="B82" s="5" t="s">
        <v>87</v>
      </c>
      <c r="C82" s="29">
        <v>1685.4</v>
      </c>
      <c r="D82" s="30">
        <v>1516.9</v>
      </c>
      <c r="E82" s="17">
        <v>1516.9</v>
      </c>
      <c r="F82" s="11">
        <f>E82/C82*100</f>
        <v>90.002373323840033</v>
      </c>
      <c r="G82" s="11">
        <f t="shared" si="11"/>
        <v>100</v>
      </c>
      <c r="H82" s="14"/>
    </row>
    <row r="83" spans="1:8" ht="69" x14ac:dyDescent="0.25">
      <c r="A83" s="2" t="s">
        <v>218</v>
      </c>
      <c r="B83" s="5" t="s">
        <v>88</v>
      </c>
      <c r="C83" s="30" t="s">
        <v>279</v>
      </c>
      <c r="D83" s="30">
        <v>29262</v>
      </c>
      <c r="E83" s="17">
        <v>29262</v>
      </c>
      <c r="F83" s="11" t="s">
        <v>279</v>
      </c>
      <c r="G83" s="11">
        <f t="shared" si="11"/>
        <v>100</v>
      </c>
      <c r="H83" s="14"/>
    </row>
    <row r="84" spans="1:8" ht="41.4" x14ac:dyDescent="0.25">
      <c r="A84" s="2" t="s">
        <v>219</v>
      </c>
      <c r="B84" s="5" t="s">
        <v>130</v>
      </c>
      <c r="C84" s="30" t="s">
        <v>279</v>
      </c>
      <c r="D84" s="30">
        <v>19000</v>
      </c>
      <c r="E84" s="17">
        <v>19000</v>
      </c>
      <c r="F84" s="11" t="s">
        <v>279</v>
      </c>
      <c r="G84" s="11">
        <f t="shared" si="11"/>
        <v>100</v>
      </c>
      <c r="H84" s="14"/>
    </row>
    <row r="85" spans="1:8" ht="69" x14ac:dyDescent="0.25">
      <c r="A85" s="2" t="s">
        <v>220</v>
      </c>
      <c r="B85" s="5" t="s">
        <v>89</v>
      </c>
      <c r="C85" s="30" t="s">
        <v>279</v>
      </c>
      <c r="D85" s="30">
        <v>666.9</v>
      </c>
      <c r="E85" s="17">
        <v>666.9</v>
      </c>
      <c r="F85" s="11" t="s">
        <v>279</v>
      </c>
      <c r="G85" s="11">
        <f t="shared" si="11"/>
        <v>100</v>
      </c>
      <c r="H85" s="14"/>
    </row>
    <row r="86" spans="1:8" ht="95.25" customHeight="1" x14ac:dyDescent="0.25">
      <c r="A86" s="2" t="s">
        <v>221</v>
      </c>
      <c r="B86" s="5" t="s">
        <v>90</v>
      </c>
      <c r="C86" s="30" t="s">
        <v>279</v>
      </c>
      <c r="D86" s="30">
        <v>6535.7</v>
      </c>
      <c r="E86" s="17">
        <v>6535.7</v>
      </c>
      <c r="F86" s="11" t="s">
        <v>279</v>
      </c>
      <c r="G86" s="11">
        <f t="shared" si="11"/>
        <v>100</v>
      </c>
      <c r="H86" s="14"/>
    </row>
    <row r="87" spans="1:8" ht="53.25" customHeight="1" x14ac:dyDescent="0.25">
      <c r="A87" s="2" t="s">
        <v>222</v>
      </c>
      <c r="B87" s="5" t="s">
        <v>131</v>
      </c>
      <c r="C87" s="29">
        <v>228.6</v>
      </c>
      <c r="D87" s="30">
        <v>228.6</v>
      </c>
      <c r="E87" s="17">
        <v>228.6</v>
      </c>
      <c r="F87" s="11">
        <f>E87/C87*100</f>
        <v>100</v>
      </c>
      <c r="G87" s="11">
        <f t="shared" si="11"/>
        <v>100</v>
      </c>
      <c r="H87" s="14"/>
    </row>
    <row r="88" spans="1:8" ht="69" x14ac:dyDescent="0.25">
      <c r="A88" s="2" t="s">
        <v>223</v>
      </c>
      <c r="B88" s="5" t="s">
        <v>91</v>
      </c>
      <c r="C88" s="30" t="s">
        <v>279</v>
      </c>
      <c r="D88" s="30">
        <v>5195</v>
      </c>
      <c r="E88" s="17">
        <v>5195</v>
      </c>
      <c r="F88" s="11" t="s">
        <v>279</v>
      </c>
      <c r="G88" s="11">
        <f t="shared" si="11"/>
        <v>100</v>
      </c>
      <c r="H88" s="14"/>
    </row>
    <row r="89" spans="1:8" ht="77.25" customHeight="1" x14ac:dyDescent="0.25">
      <c r="A89" s="9" t="s">
        <v>276</v>
      </c>
      <c r="B89" s="3" t="s">
        <v>273</v>
      </c>
      <c r="C89" s="29">
        <v>1063.4000000000001</v>
      </c>
      <c r="D89" s="30" t="s">
        <v>279</v>
      </c>
      <c r="E89" s="17"/>
      <c r="F89" s="11">
        <f>E89/C89*100</f>
        <v>0</v>
      </c>
      <c r="G89" s="11" t="s">
        <v>279</v>
      </c>
      <c r="H89" s="14"/>
    </row>
    <row r="90" spans="1:8" ht="96.6" x14ac:dyDescent="0.25">
      <c r="A90" s="9" t="s">
        <v>313</v>
      </c>
      <c r="B90" s="5" t="s">
        <v>312</v>
      </c>
      <c r="C90" s="29"/>
      <c r="D90" s="30"/>
      <c r="E90" s="17">
        <v>26209.4</v>
      </c>
      <c r="F90" s="11" t="e">
        <f>E90/C90*100</f>
        <v>#DIV/0!</v>
      </c>
      <c r="G90" s="11" t="s">
        <v>279</v>
      </c>
      <c r="H90" s="14"/>
    </row>
    <row r="91" spans="1:8" ht="55.2" x14ac:dyDescent="0.25">
      <c r="A91" s="2" t="s">
        <v>224</v>
      </c>
      <c r="B91" s="5" t="s">
        <v>132</v>
      </c>
      <c r="C91" s="30" t="s">
        <v>279</v>
      </c>
      <c r="D91" s="30">
        <v>7959.8</v>
      </c>
      <c r="E91" s="17">
        <v>7959.8</v>
      </c>
      <c r="F91" s="11" t="s">
        <v>279</v>
      </c>
      <c r="G91" s="11">
        <f t="shared" ref="G91:G122" si="12">E91/D91*100</f>
        <v>100</v>
      </c>
      <c r="H91" s="14"/>
    </row>
    <row r="92" spans="1:8" ht="82.8" x14ac:dyDescent="0.25">
      <c r="A92" s="2" t="s">
        <v>225</v>
      </c>
      <c r="B92" s="5" t="s">
        <v>133</v>
      </c>
      <c r="C92" s="30" t="s">
        <v>279</v>
      </c>
      <c r="D92" s="30">
        <v>1275.0999999999999</v>
      </c>
      <c r="E92" s="17">
        <v>1275.0999999999999</v>
      </c>
      <c r="F92" s="11" t="s">
        <v>279</v>
      </c>
      <c r="G92" s="11">
        <f t="shared" si="12"/>
        <v>100</v>
      </c>
      <c r="H92" s="14"/>
    </row>
    <row r="93" spans="1:8" ht="41.4" x14ac:dyDescent="0.25">
      <c r="A93" s="2" t="s">
        <v>226</v>
      </c>
      <c r="B93" s="5" t="s">
        <v>134</v>
      </c>
      <c r="C93" s="30" t="s">
        <v>279</v>
      </c>
      <c r="D93" s="30">
        <v>883</v>
      </c>
      <c r="E93" s="17">
        <v>883</v>
      </c>
      <c r="F93" s="11" t="s">
        <v>279</v>
      </c>
      <c r="G93" s="11">
        <f t="shared" si="12"/>
        <v>100</v>
      </c>
      <c r="H93" s="14"/>
    </row>
    <row r="94" spans="1:8" ht="41.4" x14ac:dyDescent="0.25">
      <c r="A94" s="2" t="s">
        <v>227</v>
      </c>
      <c r="B94" s="5" t="s">
        <v>135</v>
      </c>
      <c r="C94" s="30" t="s">
        <v>279</v>
      </c>
      <c r="D94" s="30">
        <v>1691.2</v>
      </c>
      <c r="E94" s="17">
        <v>1691.2</v>
      </c>
      <c r="F94" s="11" t="s">
        <v>279</v>
      </c>
      <c r="G94" s="11">
        <f t="shared" si="12"/>
        <v>100</v>
      </c>
      <c r="H94" s="14"/>
    </row>
    <row r="95" spans="1:8" s="19" customFormat="1" ht="27.6" x14ac:dyDescent="0.25">
      <c r="A95" s="6" t="s">
        <v>228</v>
      </c>
      <c r="B95" s="4" t="s">
        <v>136</v>
      </c>
      <c r="C95" s="28">
        <v>956566.6</v>
      </c>
      <c r="D95" s="26">
        <v>1090351.5</v>
      </c>
      <c r="E95" s="16">
        <f>SUM(E96:E113)</f>
        <v>1084257.5</v>
      </c>
      <c r="F95" s="8">
        <f>E95/C95*100</f>
        <v>113.34887711948127</v>
      </c>
      <c r="G95" s="8">
        <f t="shared" si="12"/>
        <v>99.44109766437704</v>
      </c>
      <c r="H95" s="14"/>
    </row>
    <row r="96" spans="1:8" ht="41.4" x14ac:dyDescent="0.25">
      <c r="A96" s="2" t="s">
        <v>229</v>
      </c>
      <c r="B96" s="5" t="s">
        <v>92</v>
      </c>
      <c r="C96" s="29">
        <v>283718.7</v>
      </c>
      <c r="D96" s="30">
        <v>338517.5</v>
      </c>
      <c r="E96" s="17">
        <v>337032</v>
      </c>
      <c r="F96" s="11">
        <f>E96/C96*100</f>
        <v>118.79090098749219</v>
      </c>
      <c r="G96" s="11">
        <f t="shared" si="12"/>
        <v>99.561174828480063</v>
      </c>
      <c r="H96" s="14"/>
    </row>
    <row r="97" spans="1:8" ht="82.8" x14ac:dyDescent="0.25">
      <c r="A97" s="2" t="s">
        <v>230</v>
      </c>
      <c r="B97" s="5" t="s">
        <v>93</v>
      </c>
      <c r="C97" s="29">
        <v>8678.2999999999993</v>
      </c>
      <c r="D97" s="30">
        <v>9094.7000000000007</v>
      </c>
      <c r="E97" s="17">
        <v>9094.2000000000007</v>
      </c>
      <c r="F97" s="11">
        <f>E97/C97*100</f>
        <v>104.79241326066166</v>
      </c>
      <c r="G97" s="11">
        <f t="shared" si="12"/>
        <v>99.994502292544013</v>
      </c>
      <c r="H97" s="14"/>
    </row>
    <row r="98" spans="1:8" ht="64.5" customHeight="1" x14ac:dyDescent="0.25">
      <c r="A98" s="2" t="s">
        <v>231</v>
      </c>
      <c r="B98" s="5" t="s">
        <v>137</v>
      </c>
      <c r="C98" s="30" t="s">
        <v>279</v>
      </c>
      <c r="D98" s="30">
        <v>102.8</v>
      </c>
      <c r="E98" s="17">
        <v>0</v>
      </c>
      <c r="F98" s="11" t="s">
        <v>279</v>
      </c>
      <c r="G98" s="11">
        <f t="shared" si="12"/>
        <v>0</v>
      </c>
      <c r="H98" s="14"/>
    </row>
    <row r="99" spans="1:8" ht="69" x14ac:dyDescent="0.25">
      <c r="A99" s="2" t="s">
        <v>232</v>
      </c>
      <c r="B99" s="5" t="s">
        <v>138</v>
      </c>
      <c r="C99" s="29">
        <v>96.2</v>
      </c>
      <c r="D99" s="30">
        <v>96.2</v>
      </c>
      <c r="E99" s="17">
        <v>59.7</v>
      </c>
      <c r="F99" s="11">
        <f t="shared" ref="F99:F106" si="13">E99/C99*100</f>
        <v>62.058212058212057</v>
      </c>
      <c r="G99" s="11">
        <f t="shared" si="12"/>
        <v>62.058212058212057</v>
      </c>
      <c r="H99" s="14"/>
    </row>
    <row r="100" spans="1:8" ht="69" x14ac:dyDescent="0.25">
      <c r="A100" s="2" t="s">
        <v>233</v>
      </c>
      <c r="B100" s="5" t="s">
        <v>94</v>
      </c>
      <c r="C100" s="29">
        <v>26.6</v>
      </c>
      <c r="D100" s="30">
        <v>26.6</v>
      </c>
      <c r="E100" s="17">
        <v>7.1</v>
      </c>
      <c r="F100" s="11">
        <f t="shared" si="13"/>
        <v>26.691729323308266</v>
      </c>
      <c r="G100" s="11">
        <f t="shared" si="12"/>
        <v>26.691729323308266</v>
      </c>
      <c r="H100" s="20"/>
    </row>
    <row r="101" spans="1:8" ht="55.2" x14ac:dyDescent="0.25">
      <c r="A101" s="2" t="s">
        <v>234</v>
      </c>
      <c r="B101" s="5" t="s">
        <v>95</v>
      </c>
      <c r="C101" s="29">
        <v>9695.7999999999993</v>
      </c>
      <c r="D101" s="30">
        <v>9695.7999999999993</v>
      </c>
      <c r="E101" s="17">
        <v>9695.7999999999993</v>
      </c>
      <c r="F101" s="11">
        <f t="shared" si="13"/>
        <v>100</v>
      </c>
      <c r="G101" s="11">
        <f t="shared" si="12"/>
        <v>100</v>
      </c>
      <c r="H101" s="14"/>
    </row>
    <row r="102" spans="1:8" ht="41.4" x14ac:dyDescent="0.25">
      <c r="A102" s="2" t="s">
        <v>235</v>
      </c>
      <c r="B102" s="5" t="s">
        <v>139</v>
      </c>
      <c r="C102" s="29">
        <v>77737</v>
      </c>
      <c r="D102" s="30">
        <v>74864.2</v>
      </c>
      <c r="E102" s="17">
        <v>74555.8</v>
      </c>
      <c r="F102" s="11">
        <f t="shared" si="13"/>
        <v>95.907740200933915</v>
      </c>
      <c r="G102" s="11">
        <f t="shared" si="12"/>
        <v>99.588054103296372</v>
      </c>
      <c r="H102" s="14"/>
    </row>
    <row r="103" spans="1:8" ht="41.4" x14ac:dyDescent="0.25">
      <c r="A103" s="2" t="s">
        <v>236</v>
      </c>
      <c r="B103" s="5" t="s">
        <v>96</v>
      </c>
      <c r="C103" s="29">
        <v>25928.3</v>
      </c>
      <c r="D103" s="30">
        <v>33335.5</v>
      </c>
      <c r="E103" s="17">
        <v>33335.5</v>
      </c>
      <c r="F103" s="11">
        <f t="shared" si="13"/>
        <v>128.56801255770722</v>
      </c>
      <c r="G103" s="11">
        <f t="shared" si="12"/>
        <v>100</v>
      </c>
      <c r="H103" s="14"/>
    </row>
    <row r="104" spans="1:8" ht="55.2" x14ac:dyDescent="0.25">
      <c r="A104" s="2" t="s">
        <v>237</v>
      </c>
      <c r="B104" s="5" t="s">
        <v>140</v>
      </c>
      <c r="C104" s="29">
        <v>2878.7</v>
      </c>
      <c r="D104" s="30">
        <v>2071.9</v>
      </c>
      <c r="E104" s="17">
        <v>2071.9</v>
      </c>
      <c r="F104" s="11">
        <f t="shared" si="13"/>
        <v>71.973460242470566</v>
      </c>
      <c r="G104" s="11">
        <f t="shared" si="12"/>
        <v>100</v>
      </c>
      <c r="H104" s="14"/>
    </row>
    <row r="105" spans="1:8" ht="55.2" x14ac:dyDescent="0.25">
      <c r="A105" s="2" t="s">
        <v>238</v>
      </c>
      <c r="B105" s="5" t="s">
        <v>141</v>
      </c>
      <c r="C105" s="29">
        <v>136708.5</v>
      </c>
      <c r="D105" s="30">
        <v>129359</v>
      </c>
      <c r="E105" s="17">
        <v>128158.5</v>
      </c>
      <c r="F105" s="11">
        <f t="shared" si="13"/>
        <v>93.745816829238862</v>
      </c>
      <c r="G105" s="11">
        <f t="shared" si="12"/>
        <v>99.071962522901373</v>
      </c>
      <c r="H105" s="14"/>
    </row>
    <row r="106" spans="1:8" ht="82.8" x14ac:dyDescent="0.25">
      <c r="A106" s="2" t="s">
        <v>239</v>
      </c>
      <c r="B106" s="5" t="s">
        <v>142</v>
      </c>
      <c r="C106" s="29">
        <v>8372.4</v>
      </c>
      <c r="D106" s="30">
        <v>8372.4</v>
      </c>
      <c r="E106" s="17">
        <v>1120.5</v>
      </c>
      <c r="F106" s="11">
        <f t="shared" si="13"/>
        <v>13.383259280493048</v>
      </c>
      <c r="G106" s="11">
        <f t="shared" si="12"/>
        <v>13.383259280493048</v>
      </c>
      <c r="H106" s="14"/>
    </row>
    <row r="107" spans="1:8" ht="125.25" customHeight="1" x14ac:dyDescent="0.25">
      <c r="A107" s="2" t="s">
        <v>240</v>
      </c>
      <c r="B107" s="10" t="s">
        <v>277</v>
      </c>
      <c r="C107" s="30" t="s">
        <v>279</v>
      </c>
      <c r="D107" s="30">
        <v>27825</v>
      </c>
      <c r="E107" s="17">
        <v>27206.400000000001</v>
      </c>
      <c r="F107" s="11" t="s">
        <v>279</v>
      </c>
      <c r="G107" s="11">
        <f t="shared" si="12"/>
        <v>97.776819407008091</v>
      </c>
      <c r="H107" s="14"/>
    </row>
    <row r="108" spans="1:8" ht="96.6" x14ac:dyDescent="0.25">
      <c r="A108" s="2" t="s">
        <v>241</v>
      </c>
      <c r="B108" s="10" t="s">
        <v>278</v>
      </c>
      <c r="C108" s="29">
        <v>7363.2</v>
      </c>
      <c r="D108" s="30">
        <v>7363.2</v>
      </c>
      <c r="E108" s="17">
        <v>7048.1</v>
      </c>
      <c r="F108" s="11">
        <f>E108/C108*100</f>
        <v>95.720610604085181</v>
      </c>
      <c r="G108" s="11">
        <f t="shared" si="12"/>
        <v>95.720610604085181</v>
      </c>
      <c r="H108" s="14"/>
    </row>
    <row r="109" spans="1:8" ht="41.4" x14ac:dyDescent="0.25">
      <c r="A109" s="2" t="s">
        <v>242</v>
      </c>
      <c r="B109" s="5" t="s">
        <v>143</v>
      </c>
      <c r="C109" s="29">
        <v>10116.4</v>
      </c>
      <c r="D109" s="30">
        <v>8598.9</v>
      </c>
      <c r="E109" s="17">
        <v>8598.9</v>
      </c>
      <c r="F109" s="11">
        <f>E109/C109*100</f>
        <v>84.999604602427738</v>
      </c>
      <c r="G109" s="11">
        <f t="shared" si="12"/>
        <v>100</v>
      </c>
      <c r="H109" s="14"/>
    </row>
    <row r="110" spans="1:8" ht="110.4" x14ac:dyDescent="0.25">
      <c r="A110" s="2" t="s">
        <v>243</v>
      </c>
      <c r="B110" s="5" t="s">
        <v>97</v>
      </c>
      <c r="C110" s="29">
        <v>315638.7</v>
      </c>
      <c r="D110" s="30">
        <v>315638.7</v>
      </c>
      <c r="E110" s="17">
        <v>318735.09999999998</v>
      </c>
      <c r="F110" s="11">
        <f>E110/C110*100</f>
        <v>100.98099504274983</v>
      </c>
      <c r="G110" s="11">
        <f t="shared" si="12"/>
        <v>100.98099504274983</v>
      </c>
      <c r="H110" s="14"/>
    </row>
    <row r="111" spans="1:8" ht="82.8" x14ac:dyDescent="0.25">
      <c r="A111" s="2" t="s">
        <v>244</v>
      </c>
      <c r="B111" s="5" t="s">
        <v>98</v>
      </c>
      <c r="C111" s="29">
        <v>15301.2</v>
      </c>
      <c r="D111" s="30">
        <v>15301.2</v>
      </c>
      <c r="E111" s="17">
        <v>15301.2</v>
      </c>
      <c r="F111" s="11">
        <f>E111/C111*100</f>
        <v>100</v>
      </c>
      <c r="G111" s="11">
        <f t="shared" si="12"/>
        <v>100</v>
      </c>
      <c r="H111" s="14"/>
    </row>
    <row r="112" spans="1:8" ht="124.2" x14ac:dyDescent="0.25">
      <c r="A112" s="2" t="s">
        <v>245</v>
      </c>
      <c r="B112" s="5" t="s">
        <v>144</v>
      </c>
      <c r="C112" s="30" t="s">
        <v>279</v>
      </c>
      <c r="D112" s="30">
        <v>80416.3</v>
      </c>
      <c r="E112" s="17">
        <v>82799.5</v>
      </c>
      <c r="F112" s="11" t="s">
        <v>279</v>
      </c>
      <c r="G112" s="11">
        <f t="shared" si="12"/>
        <v>102.96357827952791</v>
      </c>
      <c r="H112" s="14"/>
    </row>
    <row r="113" spans="1:8" ht="27.6" x14ac:dyDescent="0.25">
      <c r="A113" s="2" t="s">
        <v>246</v>
      </c>
      <c r="B113" s="5" t="s">
        <v>99</v>
      </c>
      <c r="C113" s="29">
        <v>29671.599999999999</v>
      </c>
      <c r="D113" s="30">
        <v>29671.599999999999</v>
      </c>
      <c r="E113" s="17">
        <v>29437.3</v>
      </c>
      <c r="F113" s="11">
        <f>E113/C113*100</f>
        <v>99.210356030682547</v>
      </c>
      <c r="G113" s="11">
        <f t="shared" si="12"/>
        <v>99.210356030682547</v>
      </c>
      <c r="H113" s="14"/>
    </row>
    <row r="114" spans="1:8" s="19" customFormat="1" x14ac:dyDescent="0.25">
      <c r="A114" s="6" t="s">
        <v>247</v>
      </c>
      <c r="B114" s="4" t="s">
        <v>100</v>
      </c>
      <c r="C114" s="28">
        <v>55919.5</v>
      </c>
      <c r="D114" s="26">
        <v>590698.69999999995</v>
      </c>
      <c r="E114" s="16">
        <f>SUM(E115:E133)+0.1</f>
        <v>605140.39999999991</v>
      </c>
      <c r="F114" s="8">
        <f>E114/C114*100</f>
        <v>1082.1634671268519</v>
      </c>
      <c r="G114" s="8">
        <f t="shared" si="12"/>
        <v>102.44485047960998</v>
      </c>
      <c r="H114" s="14"/>
    </row>
    <row r="115" spans="1:8" ht="55.2" x14ac:dyDescent="0.25">
      <c r="A115" s="2" t="s">
        <v>248</v>
      </c>
      <c r="B115" s="5" t="s">
        <v>101</v>
      </c>
      <c r="C115" s="30" t="s">
        <v>279</v>
      </c>
      <c r="D115" s="30">
        <v>2177</v>
      </c>
      <c r="E115" s="17">
        <v>2565.1999999999998</v>
      </c>
      <c r="F115" s="11" t="s">
        <v>279</v>
      </c>
      <c r="G115" s="11">
        <f t="shared" si="12"/>
        <v>117.83187873220027</v>
      </c>
      <c r="H115" s="14"/>
    </row>
    <row r="116" spans="1:8" ht="55.2" x14ac:dyDescent="0.25">
      <c r="A116" s="2" t="s">
        <v>249</v>
      </c>
      <c r="B116" s="5" t="s">
        <v>102</v>
      </c>
      <c r="C116" s="30" t="s">
        <v>279</v>
      </c>
      <c r="D116" s="30">
        <v>1950.7</v>
      </c>
      <c r="E116" s="17">
        <v>2394.9</v>
      </c>
      <c r="F116" s="11" t="s">
        <v>279</v>
      </c>
      <c r="G116" s="11">
        <f t="shared" si="12"/>
        <v>122.77131286204951</v>
      </c>
      <c r="H116" s="14"/>
    </row>
    <row r="117" spans="1:8" ht="82.8" x14ac:dyDescent="0.25">
      <c r="A117" s="2" t="s">
        <v>250</v>
      </c>
      <c r="B117" s="5" t="s">
        <v>103</v>
      </c>
      <c r="C117" s="29">
        <v>31918.799999999999</v>
      </c>
      <c r="D117" s="30">
        <v>38329.4</v>
      </c>
      <c r="E117" s="17">
        <v>38090.5</v>
      </c>
      <c r="F117" s="11">
        <f>E117/C117*100</f>
        <v>119.33562665263105</v>
      </c>
      <c r="G117" s="11">
        <f t="shared" si="12"/>
        <v>99.376718654609775</v>
      </c>
      <c r="H117" s="14"/>
    </row>
    <row r="118" spans="1:8" ht="69" x14ac:dyDescent="0.25">
      <c r="A118" s="2" t="s">
        <v>251</v>
      </c>
      <c r="B118" s="5" t="s">
        <v>104</v>
      </c>
      <c r="C118" s="29">
        <v>160</v>
      </c>
      <c r="D118" s="30">
        <v>141</v>
      </c>
      <c r="E118" s="17">
        <v>141</v>
      </c>
      <c r="F118" s="11">
        <f>E118/C118*100</f>
        <v>88.125</v>
      </c>
      <c r="G118" s="11">
        <f t="shared" si="12"/>
        <v>100</v>
      </c>
      <c r="H118" s="14"/>
    </row>
    <row r="119" spans="1:8" ht="96.6" x14ac:dyDescent="0.25">
      <c r="A119" s="2" t="s">
        <v>252</v>
      </c>
      <c r="B119" s="5" t="s">
        <v>105</v>
      </c>
      <c r="C119" s="29">
        <v>366</v>
      </c>
      <c r="D119" s="30">
        <v>321</v>
      </c>
      <c r="E119" s="17">
        <v>321</v>
      </c>
      <c r="F119" s="11">
        <f>E119/C119*100</f>
        <v>87.704918032786878</v>
      </c>
      <c r="G119" s="11">
        <f t="shared" si="12"/>
        <v>100</v>
      </c>
      <c r="H119" s="20"/>
    </row>
    <row r="120" spans="1:8" ht="124.2" x14ac:dyDescent="0.25">
      <c r="A120" s="2" t="s">
        <v>253</v>
      </c>
      <c r="B120" s="5" t="s">
        <v>106</v>
      </c>
      <c r="C120" s="30" t="s">
        <v>279</v>
      </c>
      <c r="D120" s="30">
        <v>456</v>
      </c>
      <c r="E120" s="17">
        <v>456</v>
      </c>
      <c r="F120" s="11" t="s">
        <v>279</v>
      </c>
      <c r="G120" s="11">
        <f t="shared" si="12"/>
        <v>100</v>
      </c>
      <c r="H120" s="14"/>
    </row>
    <row r="121" spans="1:8" ht="69" x14ac:dyDescent="0.25">
      <c r="A121" s="2" t="s">
        <v>254</v>
      </c>
      <c r="B121" s="5" t="s">
        <v>107</v>
      </c>
      <c r="C121" s="30" t="s">
        <v>279</v>
      </c>
      <c r="D121" s="30">
        <v>400</v>
      </c>
      <c r="E121" s="17">
        <v>400</v>
      </c>
      <c r="F121" s="11" t="s">
        <v>279</v>
      </c>
      <c r="G121" s="11">
        <f t="shared" si="12"/>
        <v>100</v>
      </c>
      <c r="H121" s="14"/>
    </row>
    <row r="122" spans="1:8" ht="69" x14ac:dyDescent="0.25">
      <c r="A122" s="2" t="s">
        <v>255</v>
      </c>
      <c r="B122" s="5" t="s">
        <v>108</v>
      </c>
      <c r="C122" s="30" t="s">
        <v>279</v>
      </c>
      <c r="D122" s="30">
        <v>200</v>
      </c>
      <c r="E122" s="17">
        <v>200</v>
      </c>
      <c r="F122" s="11" t="s">
        <v>279</v>
      </c>
      <c r="G122" s="11">
        <f t="shared" si="12"/>
        <v>100</v>
      </c>
      <c r="H122" s="14"/>
    </row>
    <row r="123" spans="1:8" ht="82.8" x14ac:dyDescent="0.25">
      <c r="A123" s="2" t="s">
        <v>256</v>
      </c>
      <c r="B123" s="5" t="s">
        <v>145</v>
      </c>
      <c r="C123" s="29">
        <v>8840.4</v>
      </c>
      <c r="D123" s="30">
        <v>9112.2000000000007</v>
      </c>
      <c r="E123" s="17">
        <v>9112.2000000000007</v>
      </c>
      <c r="F123" s="11">
        <f>E123/C123*100</f>
        <v>103.0745215148636</v>
      </c>
      <c r="G123" s="11">
        <f t="shared" ref="G123:G145" si="14">E123/D123*100</f>
        <v>100</v>
      </c>
      <c r="H123" s="14"/>
    </row>
    <row r="124" spans="1:8" ht="151.80000000000001" x14ac:dyDescent="0.25">
      <c r="A124" s="2" t="s">
        <v>257</v>
      </c>
      <c r="B124" s="5" t="s">
        <v>109</v>
      </c>
      <c r="C124" s="29">
        <v>1587.6</v>
      </c>
      <c r="D124" s="30">
        <v>1428.8</v>
      </c>
      <c r="E124" s="17">
        <v>1428.8</v>
      </c>
      <c r="F124" s="11">
        <f>E124/C124*100</f>
        <v>89.997480473670947</v>
      </c>
      <c r="G124" s="11">
        <f t="shared" si="14"/>
        <v>100</v>
      </c>
      <c r="H124" s="14"/>
    </row>
    <row r="125" spans="1:8" ht="182.25" customHeight="1" x14ac:dyDescent="0.25">
      <c r="A125" s="2" t="s">
        <v>258</v>
      </c>
      <c r="B125" s="5" t="s">
        <v>146</v>
      </c>
      <c r="C125" s="29">
        <v>11841.6</v>
      </c>
      <c r="D125" s="30">
        <v>10657.4</v>
      </c>
      <c r="E125" s="17">
        <v>10657.4</v>
      </c>
      <c r="F125" s="11">
        <f>E125/C125*100</f>
        <v>89.999662207809749</v>
      </c>
      <c r="G125" s="11">
        <f t="shared" si="14"/>
        <v>100</v>
      </c>
      <c r="H125" s="14"/>
    </row>
    <row r="126" spans="1:8" ht="55.2" x14ac:dyDescent="0.25">
      <c r="A126" s="2" t="s">
        <v>259</v>
      </c>
      <c r="B126" s="5" t="s">
        <v>147</v>
      </c>
      <c r="C126" s="29">
        <v>1205.0999999999999</v>
      </c>
      <c r="D126" s="30">
        <v>1084.5999999999999</v>
      </c>
      <c r="E126" s="17">
        <v>1084.5999999999999</v>
      </c>
      <c r="F126" s="11">
        <f>E126/C126*100</f>
        <v>90.000829806655048</v>
      </c>
      <c r="G126" s="11">
        <f t="shared" si="14"/>
        <v>100</v>
      </c>
      <c r="H126" s="14"/>
    </row>
    <row r="127" spans="1:8" ht="96.6" x14ac:dyDescent="0.25">
      <c r="A127" s="2" t="s">
        <v>260</v>
      </c>
      <c r="B127" s="5" t="s">
        <v>110</v>
      </c>
      <c r="C127" s="30" t="s">
        <v>279</v>
      </c>
      <c r="D127" s="30">
        <v>5880</v>
      </c>
      <c r="E127" s="17">
        <v>9344.7999999999993</v>
      </c>
      <c r="F127" s="11" t="s">
        <v>279</v>
      </c>
      <c r="G127" s="11">
        <f t="shared" si="14"/>
        <v>158.9251700680272</v>
      </c>
      <c r="H127" s="14"/>
    </row>
    <row r="128" spans="1:8" ht="179.4" x14ac:dyDescent="0.25">
      <c r="A128" s="9" t="s">
        <v>315</v>
      </c>
      <c r="B128" s="5" t="s">
        <v>314</v>
      </c>
      <c r="C128" s="30"/>
      <c r="D128" s="30"/>
      <c r="E128" s="17">
        <v>0</v>
      </c>
      <c r="F128" s="11" t="s">
        <v>279</v>
      </c>
      <c r="G128" s="11" t="e">
        <f t="shared" si="14"/>
        <v>#DIV/0!</v>
      </c>
      <c r="H128" s="14"/>
    </row>
    <row r="129" spans="1:8" ht="138" x14ac:dyDescent="0.25">
      <c r="A129" s="2" t="s">
        <v>261</v>
      </c>
      <c r="B129" s="5" t="s">
        <v>148</v>
      </c>
      <c r="C129" s="30" t="s">
        <v>279</v>
      </c>
      <c r="D129" s="30">
        <v>344978.2</v>
      </c>
      <c r="E129" s="17">
        <v>361533.1</v>
      </c>
      <c r="F129" s="11" t="s">
        <v>279</v>
      </c>
      <c r="G129" s="11">
        <f t="shared" si="14"/>
        <v>104.79882496922993</v>
      </c>
      <c r="H129" s="14"/>
    </row>
    <row r="130" spans="1:8" ht="69" x14ac:dyDescent="0.25">
      <c r="A130" s="2" t="s">
        <v>262</v>
      </c>
      <c r="B130" s="5" t="s">
        <v>149</v>
      </c>
      <c r="C130" s="30" t="s">
        <v>279</v>
      </c>
      <c r="D130" s="30">
        <v>143243</v>
      </c>
      <c r="E130" s="17">
        <v>143243</v>
      </c>
      <c r="F130" s="11" t="s">
        <v>279</v>
      </c>
      <c r="G130" s="11">
        <f t="shared" si="14"/>
        <v>100</v>
      </c>
      <c r="H130" s="14"/>
    </row>
    <row r="131" spans="1:8" ht="82.8" x14ac:dyDescent="0.25">
      <c r="A131" s="2" t="s">
        <v>263</v>
      </c>
      <c r="B131" s="5" t="s">
        <v>150</v>
      </c>
      <c r="C131" s="30" t="s">
        <v>279</v>
      </c>
      <c r="D131" s="30">
        <v>227.6</v>
      </c>
      <c r="E131" s="17">
        <v>227.6</v>
      </c>
      <c r="F131" s="11" t="s">
        <v>279</v>
      </c>
      <c r="G131" s="11">
        <f t="shared" si="14"/>
        <v>100</v>
      </c>
      <c r="H131" s="14"/>
    </row>
    <row r="132" spans="1:8" ht="69" x14ac:dyDescent="0.25">
      <c r="A132" s="2" t="s">
        <v>264</v>
      </c>
      <c r="B132" s="5" t="s">
        <v>151</v>
      </c>
      <c r="C132" s="30" t="s">
        <v>279</v>
      </c>
      <c r="D132" s="30">
        <v>6171.5</v>
      </c>
      <c r="E132" s="17">
        <v>0</v>
      </c>
      <c r="F132" s="11" t="s">
        <v>279</v>
      </c>
      <c r="G132" s="11">
        <f t="shared" si="14"/>
        <v>0</v>
      </c>
      <c r="H132" s="14"/>
    </row>
    <row r="133" spans="1:8" ht="27.6" x14ac:dyDescent="0.25">
      <c r="A133" s="2" t="s">
        <v>265</v>
      </c>
      <c r="B133" s="5" t="s">
        <v>111</v>
      </c>
      <c r="C133" s="30" t="s">
        <v>279</v>
      </c>
      <c r="D133" s="30">
        <v>23940.3</v>
      </c>
      <c r="E133" s="17">
        <v>23940.2</v>
      </c>
      <c r="F133" s="11" t="s">
        <v>279</v>
      </c>
      <c r="G133" s="11">
        <f t="shared" si="14"/>
        <v>99.999582294290391</v>
      </c>
      <c r="H133" s="14"/>
    </row>
    <row r="134" spans="1:8" s="19" customFormat="1" ht="41.4" x14ac:dyDescent="0.25">
      <c r="A134" s="6" t="s">
        <v>266</v>
      </c>
      <c r="B134" s="4" t="s">
        <v>112</v>
      </c>
      <c r="C134" s="26" t="s">
        <v>279</v>
      </c>
      <c r="D134" s="26">
        <v>6487.1</v>
      </c>
      <c r="E134" s="16">
        <f>E135</f>
        <v>6487.1</v>
      </c>
      <c r="F134" s="11" t="s">
        <v>279</v>
      </c>
      <c r="G134" s="11">
        <f t="shared" si="14"/>
        <v>100</v>
      </c>
      <c r="H134" s="14"/>
    </row>
    <row r="135" spans="1:8" ht="41.4" x14ac:dyDescent="0.25">
      <c r="A135" s="2" t="s">
        <v>267</v>
      </c>
      <c r="B135" s="5" t="s">
        <v>113</v>
      </c>
      <c r="C135" s="30" t="s">
        <v>279</v>
      </c>
      <c r="D135" s="30">
        <v>6487.1</v>
      </c>
      <c r="E135" s="17">
        <v>6487.1</v>
      </c>
      <c r="F135" s="11" t="s">
        <v>279</v>
      </c>
      <c r="G135" s="11">
        <f t="shared" si="14"/>
        <v>100</v>
      </c>
      <c r="H135" s="14"/>
    </row>
    <row r="136" spans="1:8" ht="94.5" customHeight="1" x14ac:dyDescent="0.25">
      <c r="A136" s="2" t="s">
        <v>268</v>
      </c>
      <c r="B136" s="5" t="s">
        <v>114</v>
      </c>
      <c r="C136" s="30" t="s">
        <v>279</v>
      </c>
      <c r="D136" s="30">
        <v>6487.1</v>
      </c>
      <c r="E136" s="17">
        <v>6487.1</v>
      </c>
      <c r="F136" s="11" t="s">
        <v>279</v>
      </c>
      <c r="G136" s="11">
        <f t="shared" si="14"/>
        <v>100</v>
      </c>
      <c r="H136" s="14"/>
    </row>
    <row r="137" spans="1:8" s="19" customFormat="1" ht="136.5" customHeight="1" x14ac:dyDescent="0.25">
      <c r="A137" s="6" t="s">
        <v>269</v>
      </c>
      <c r="B137" s="4" t="s">
        <v>115</v>
      </c>
      <c r="C137" s="30" t="s">
        <v>279</v>
      </c>
      <c r="D137" s="26">
        <v>28109.3</v>
      </c>
      <c r="E137" s="16">
        <f>E138</f>
        <v>44389.5</v>
      </c>
      <c r="F137" s="8" t="s">
        <v>279</v>
      </c>
      <c r="G137" s="8">
        <f t="shared" si="14"/>
        <v>157.9174863835101</v>
      </c>
      <c r="H137" s="14"/>
    </row>
    <row r="138" spans="1:8" ht="82.8" x14ac:dyDescent="0.25">
      <c r="A138" s="2" t="s">
        <v>270</v>
      </c>
      <c r="B138" s="5" t="s">
        <v>152</v>
      </c>
      <c r="C138" s="30" t="s">
        <v>279</v>
      </c>
      <c r="D138" s="30">
        <v>28109.3</v>
      </c>
      <c r="E138" s="17">
        <f>SUM(E139:E142)+0.1</f>
        <v>44389.5</v>
      </c>
      <c r="F138" s="11" t="s">
        <v>279</v>
      </c>
      <c r="G138" s="11">
        <f t="shared" si="14"/>
        <v>157.9174863835101</v>
      </c>
      <c r="H138" s="14"/>
    </row>
    <row r="139" spans="1:8" ht="69" x14ac:dyDescent="0.25">
      <c r="A139" s="2" t="s">
        <v>271</v>
      </c>
      <c r="B139" s="5" t="s">
        <v>116</v>
      </c>
      <c r="C139" s="30" t="s">
        <v>279</v>
      </c>
      <c r="D139" s="30">
        <v>28108.9</v>
      </c>
      <c r="E139" s="17">
        <v>38229.599999999999</v>
      </c>
      <c r="F139" s="11" t="s">
        <v>279</v>
      </c>
      <c r="G139" s="11">
        <f t="shared" si="14"/>
        <v>136.00532215775075</v>
      </c>
      <c r="H139" s="20"/>
    </row>
    <row r="140" spans="1:8" ht="69" x14ac:dyDescent="0.25">
      <c r="A140" s="2" t="s">
        <v>316</v>
      </c>
      <c r="B140" s="5" t="s">
        <v>319</v>
      </c>
      <c r="C140" s="30"/>
      <c r="D140" s="30"/>
      <c r="E140" s="17">
        <v>3746.3</v>
      </c>
      <c r="F140" s="11" t="s">
        <v>279</v>
      </c>
      <c r="G140" s="11" t="e">
        <f t="shared" si="14"/>
        <v>#DIV/0!</v>
      </c>
      <c r="H140" s="14"/>
    </row>
    <row r="141" spans="1:8" ht="69" x14ac:dyDescent="0.25">
      <c r="A141" s="2" t="s">
        <v>272</v>
      </c>
      <c r="B141" s="5" t="s">
        <v>117</v>
      </c>
      <c r="C141" s="30" t="s">
        <v>279</v>
      </c>
      <c r="D141" s="30">
        <v>0.4</v>
      </c>
      <c r="E141" s="17">
        <v>2384.6</v>
      </c>
      <c r="F141" s="11" t="s">
        <v>279</v>
      </c>
      <c r="G141" s="11">
        <f t="shared" si="14"/>
        <v>596149.99999999988</v>
      </c>
      <c r="H141" s="14"/>
    </row>
    <row r="142" spans="1:8" ht="69" x14ac:dyDescent="0.25">
      <c r="A142" s="9" t="s">
        <v>317</v>
      </c>
      <c r="B142" s="5" t="s">
        <v>318</v>
      </c>
      <c r="C142" s="30"/>
      <c r="D142" s="30"/>
      <c r="E142" s="17">
        <v>28.9</v>
      </c>
      <c r="F142" s="11" t="s">
        <v>279</v>
      </c>
      <c r="G142" s="11" t="e">
        <f t="shared" si="14"/>
        <v>#DIV/0!</v>
      </c>
      <c r="H142" s="20"/>
    </row>
    <row r="143" spans="1:8" s="19" customFormat="1" ht="55.2" x14ac:dyDescent="0.25">
      <c r="A143" s="23" t="s">
        <v>320</v>
      </c>
      <c r="B143" s="4" t="s">
        <v>322</v>
      </c>
      <c r="C143" s="26"/>
      <c r="D143" s="26"/>
      <c r="E143" s="16">
        <v>-87571.5</v>
      </c>
      <c r="F143" s="8" t="s">
        <v>279</v>
      </c>
      <c r="G143" s="8" t="e">
        <f t="shared" si="14"/>
        <v>#DIV/0!</v>
      </c>
      <c r="H143" s="14"/>
    </row>
    <row r="144" spans="1:8" ht="55.2" x14ac:dyDescent="0.25">
      <c r="A144" s="9" t="s">
        <v>321</v>
      </c>
      <c r="B144" s="5" t="s">
        <v>323</v>
      </c>
      <c r="C144" s="30"/>
      <c r="D144" s="30"/>
      <c r="E144" s="17">
        <v>-87571.5</v>
      </c>
      <c r="F144" s="11" t="s">
        <v>279</v>
      </c>
      <c r="G144" s="11" t="e">
        <f t="shared" si="14"/>
        <v>#DIV/0!</v>
      </c>
      <c r="H144" s="14"/>
    </row>
    <row r="145" spans="1:8" s="19" customFormat="1" ht="21" customHeight="1" x14ac:dyDescent="0.25">
      <c r="A145" s="6" t="s">
        <v>118</v>
      </c>
      <c r="B145" s="4"/>
      <c r="C145" s="26">
        <v>13499325.1</v>
      </c>
      <c r="D145" s="26">
        <v>19390346.5</v>
      </c>
      <c r="E145" s="16">
        <f>E47+E3</f>
        <v>20914865.883980002</v>
      </c>
      <c r="F145" s="8">
        <f>E145/C145*100</f>
        <v>154.93267796017449</v>
      </c>
      <c r="G145" s="8">
        <f t="shared" si="14"/>
        <v>107.86225962480867</v>
      </c>
      <c r="H145" s="14"/>
    </row>
    <row r="146" spans="1:8" ht="20.25" customHeight="1" x14ac:dyDescent="0.25">
      <c r="A146" s="7" t="s">
        <v>32</v>
      </c>
      <c r="H146" s="14"/>
    </row>
    <row r="147" spans="1:8" x14ac:dyDescent="0.25">
      <c r="H147" s="14"/>
    </row>
    <row r="148" spans="1:8" x14ac:dyDescent="0.25">
      <c r="H148" s="20"/>
    </row>
    <row r="149" spans="1:8" x14ac:dyDescent="0.25">
      <c r="H149" s="14"/>
    </row>
    <row r="150" spans="1:8" x14ac:dyDescent="0.25">
      <c r="H150" s="20"/>
    </row>
  </sheetData>
  <mergeCells count="1">
    <mergeCell ref="A1:H1"/>
  </mergeCells>
  <phoneticPr fontId="5" type="noConversion"/>
  <pageMargins left="0.70866141732283472" right="0.70866141732283472" top="0.74803149606299213" bottom="0.74803149606299213" header="0.31496062992125984" footer="0.31496062992125984"/>
  <pageSetup paperSize="9" scale="55" fitToHeight="0" orientation="landscape" r:id="rId1"/>
  <headerFooter alignWithMargins="0">
    <oddFooter>&amp;C&amp;"Times New Roman,обычный"&amp;P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Респ</vt:lpstr>
      <vt:lpstr>Конс</vt:lpstr>
      <vt:lpstr>Конс!Заголовки_для_печати</vt:lpstr>
      <vt:lpstr>Респ!Заголовки_для_печати</vt:lpstr>
      <vt:lpstr>Конс!Область_печати</vt:lpstr>
      <vt:lpstr>Респ!Область_печати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2018-06-08T05:13:15Z</cp:lastPrinted>
  <dcterms:created xsi:type="dcterms:W3CDTF">2006-09-16T00:00:00Z</dcterms:created>
  <dcterms:modified xsi:type="dcterms:W3CDTF">2018-06-09T11:36:46Z</dcterms:modified>
</cp:coreProperties>
</file>