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8" yWindow="100" windowWidth="14801" windowHeight="8014" activeTab="1"/>
  </bookViews>
  <sheets>
    <sheet name="в части доходов. (2)" sheetId="10" r:id="rId1"/>
    <sheet name="в части расходов (2)" sheetId="9" r:id="rId2"/>
  </sheets>
  <externalReferences>
    <externalReference r:id="rId3"/>
  </externalReferences>
  <definedNames>
    <definedName name="Svod0306" localSheetId="0">#REF!</definedName>
    <definedName name="Svod0306" localSheetId="1">#REF!</definedName>
    <definedName name="Svod0306">#REF!</definedName>
    <definedName name="XDO_?AM_MM?" localSheetId="1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>#REF!</definedName>
    <definedName name="XDO_?NAME_BUD_2?">#REF!</definedName>
    <definedName name="XDO_?NAME_MM?">#REF!</definedName>
    <definedName name="XDO_?NAME_T?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>#REF!</definedName>
    <definedName name="XDO_GROUP_?LINE?">'[1]0531467'!#REF!</definedName>
    <definedName name="XDO_GROUP_?LIST_DATA?" localSheetId="1">#REF!</definedName>
    <definedName name="XDO_GROUP_?LIST_DATA?">#REF!</definedName>
    <definedName name="XDO_GROUP_?LIST_DATA_2?" localSheetId="1">#REF!</definedName>
    <definedName name="XDO_GROUP_?LIST_DATA_2?">#REF!</definedName>
    <definedName name="XDO_GROUP_?LIST_DATA_3?" localSheetId="1">#REF!</definedName>
    <definedName name="XDO_GROUP_?LIST_DATA_3?">#REF!</definedName>
    <definedName name="XDO_GROUP_?REPPRT?">#REF!</definedName>
    <definedName name="А246">#REF!</definedName>
    <definedName name="_xlnm.Print_Titles" localSheetId="0">'в части доходов. (2)'!$5:$5</definedName>
    <definedName name="_xlnm.Print_Titles" localSheetId="1">'в части расходов (2)'!$6:$6</definedName>
    <definedName name="_xlnm.Print_Area" localSheetId="0">'в части доходов. (2)'!$A$2:$H$41</definedName>
    <definedName name="_xlnm.Print_Area" localSheetId="1">'в части расходов (2)'!$A$1:$L$85</definedName>
  </definedNames>
  <calcPr calcId="144525"/>
</workbook>
</file>

<file path=xl/calcChain.xml><?xml version="1.0" encoding="utf-8"?>
<calcChain xmlns="http://schemas.openxmlformats.org/spreadsheetml/2006/main">
  <c r="G27" i="10" l="1"/>
  <c r="H7" i="10" l="1"/>
  <c r="H30" i="10"/>
  <c r="H18" i="10"/>
  <c r="H19" i="10"/>
  <c r="H20" i="10"/>
  <c r="H21" i="10"/>
  <c r="H22" i="10"/>
  <c r="H23" i="10"/>
  <c r="H24" i="10"/>
  <c r="H25" i="10"/>
  <c r="H27" i="10"/>
  <c r="H28" i="10"/>
  <c r="H29" i="10"/>
  <c r="H31" i="10"/>
  <c r="H32" i="10"/>
  <c r="H33" i="10"/>
  <c r="H34" i="10"/>
  <c r="H35" i="10"/>
  <c r="H36" i="10"/>
  <c r="H37" i="10"/>
  <c r="H38" i="10"/>
  <c r="H39" i="10"/>
  <c r="H40" i="10"/>
  <c r="H41" i="10"/>
  <c r="H8" i="10"/>
  <c r="H9" i="10"/>
  <c r="H10" i="10"/>
  <c r="H11" i="10"/>
  <c r="H12" i="10"/>
  <c r="H13" i="10"/>
  <c r="H14" i="10"/>
  <c r="H15" i="10"/>
  <c r="H16" i="10"/>
  <c r="L23" i="9"/>
  <c r="F16" i="10"/>
  <c r="G16" i="10"/>
  <c r="F40" i="10"/>
  <c r="G40" i="10" s="1"/>
  <c r="G39" i="10"/>
  <c r="F39" i="10"/>
  <c r="F38" i="10"/>
  <c r="G38" i="10" s="1"/>
  <c r="G37" i="10"/>
  <c r="F37" i="10"/>
  <c r="F36" i="10"/>
  <c r="G36" i="10" s="1"/>
  <c r="G35" i="10"/>
  <c r="F35" i="10"/>
  <c r="F34" i="10"/>
  <c r="F33" i="10"/>
  <c r="G33" i="10" s="1"/>
  <c r="G32" i="10"/>
  <c r="F32" i="10"/>
  <c r="F31" i="10"/>
  <c r="G31" i="10" s="1"/>
  <c r="G30" i="10"/>
  <c r="F30" i="10"/>
  <c r="F29" i="10"/>
  <c r="G29" i="10" s="1"/>
  <c r="G28" i="10"/>
  <c r="F28" i="10"/>
  <c r="F27" i="10"/>
  <c r="F26" i="10"/>
  <c r="G26" i="10" s="1"/>
  <c r="G25" i="10"/>
  <c r="F25" i="10"/>
  <c r="F24" i="10"/>
  <c r="G24" i="10" s="1"/>
  <c r="G23" i="10"/>
  <c r="F23" i="10"/>
  <c r="F22" i="10"/>
  <c r="E22" i="10"/>
  <c r="D22" i="10"/>
  <c r="C22" i="10"/>
  <c r="B22" i="10"/>
  <c r="G21" i="10"/>
  <c r="F21" i="10"/>
  <c r="F20" i="10"/>
  <c r="G20" i="10" s="1"/>
  <c r="G19" i="10"/>
  <c r="F19" i="10"/>
  <c r="F18" i="10"/>
  <c r="E18" i="10"/>
  <c r="D18" i="10"/>
  <c r="C18" i="10"/>
  <c r="B18" i="10"/>
  <c r="F17" i="10"/>
  <c r="G17" i="10" s="1"/>
  <c r="F15" i="10"/>
  <c r="E15" i="10"/>
  <c r="D15" i="10"/>
  <c r="C15" i="10"/>
  <c r="B15" i="10"/>
  <c r="G14" i="10"/>
  <c r="F14" i="10"/>
  <c r="F13" i="10"/>
  <c r="G13" i="10" s="1"/>
  <c r="G12" i="10"/>
  <c r="F12" i="10"/>
  <c r="F11" i="10"/>
  <c r="E11" i="10"/>
  <c r="D11" i="10"/>
  <c r="C11" i="10"/>
  <c r="B11" i="10"/>
  <c r="G10" i="10"/>
  <c r="F10" i="10"/>
  <c r="F9" i="10"/>
  <c r="G9" i="10" s="1"/>
  <c r="E8" i="10"/>
  <c r="E7" i="10" s="1"/>
  <c r="D8" i="10"/>
  <c r="C8" i="10"/>
  <c r="C7" i="10" s="1"/>
  <c r="B8" i="10"/>
  <c r="D7" i="10"/>
  <c r="B7" i="10"/>
  <c r="B41" i="10" s="1"/>
  <c r="O85" i="9"/>
  <c r="N85" i="9"/>
  <c r="M85" i="9"/>
  <c r="K85" i="9"/>
  <c r="L85" i="9" s="1"/>
  <c r="J85" i="9"/>
  <c r="N84" i="9"/>
  <c r="M84" i="9"/>
  <c r="J84" i="9"/>
  <c r="K84" i="9" s="1"/>
  <c r="L84" i="9" s="1"/>
  <c r="K83" i="9"/>
  <c r="L83" i="9" s="1"/>
  <c r="J83" i="9"/>
  <c r="J82" i="9"/>
  <c r="I82" i="9"/>
  <c r="H82" i="9"/>
  <c r="G82" i="9"/>
  <c r="F82" i="9"/>
  <c r="E82" i="9"/>
  <c r="D82" i="9"/>
  <c r="C82" i="9"/>
  <c r="M81" i="9"/>
  <c r="K81" i="9"/>
  <c r="L81" i="9" s="1"/>
  <c r="J81" i="9"/>
  <c r="J80" i="9"/>
  <c r="I80" i="9"/>
  <c r="H80" i="9"/>
  <c r="G80" i="9"/>
  <c r="F80" i="9"/>
  <c r="E80" i="9"/>
  <c r="D80" i="9"/>
  <c r="C80" i="9"/>
  <c r="M79" i="9"/>
  <c r="K79" i="9"/>
  <c r="L79" i="9" s="1"/>
  <c r="J79" i="9"/>
  <c r="M78" i="9"/>
  <c r="K78" i="9"/>
  <c r="L78" i="9" s="1"/>
  <c r="J78" i="9"/>
  <c r="M77" i="9"/>
  <c r="K77" i="9"/>
  <c r="L77" i="9" s="1"/>
  <c r="J77" i="9"/>
  <c r="J76" i="9"/>
  <c r="I76" i="9"/>
  <c r="H76" i="9"/>
  <c r="G76" i="9"/>
  <c r="F76" i="9"/>
  <c r="E76" i="9"/>
  <c r="D76" i="9"/>
  <c r="C76" i="9"/>
  <c r="J75" i="9"/>
  <c r="K75" i="9" s="1"/>
  <c r="L75" i="9" s="1"/>
  <c r="K74" i="9"/>
  <c r="L74" i="9" s="1"/>
  <c r="J74" i="9"/>
  <c r="J73" i="9"/>
  <c r="K73" i="9" s="1"/>
  <c r="L73" i="9" s="1"/>
  <c r="K72" i="9"/>
  <c r="L72" i="9" s="1"/>
  <c r="J72" i="9"/>
  <c r="J71" i="9"/>
  <c r="I71" i="9"/>
  <c r="H71" i="9"/>
  <c r="G71" i="9"/>
  <c r="F71" i="9"/>
  <c r="E71" i="9"/>
  <c r="D71" i="9"/>
  <c r="C71" i="9"/>
  <c r="J70" i="9"/>
  <c r="K70" i="9" s="1"/>
  <c r="L70" i="9" s="1"/>
  <c r="K69" i="9"/>
  <c r="L69" i="9" s="1"/>
  <c r="J69" i="9"/>
  <c r="J68" i="9"/>
  <c r="K68" i="9" s="1"/>
  <c r="L68" i="9" s="1"/>
  <c r="K67" i="9"/>
  <c r="L67" i="9" s="1"/>
  <c r="J67" i="9"/>
  <c r="J66" i="9"/>
  <c r="K66" i="9" s="1"/>
  <c r="I65" i="9"/>
  <c r="H65" i="9"/>
  <c r="G65" i="9"/>
  <c r="F65" i="9"/>
  <c r="E65" i="9"/>
  <c r="D65" i="9"/>
  <c r="C65" i="9"/>
  <c r="K64" i="9"/>
  <c r="L64" i="9" s="1"/>
  <c r="J64" i="9"/>
  <c r="J63" i="9"/>
  <c r="K63" i="9" s="1"/>
  <c r="L63" i="9" s="1"/>
  <c r="K62" i="9"/>
  <c r="J62" i="9"/>
  <c r="J61" i="9"/>
  <c r="K61" i="9" s="1"/>
  <c r="L61" i="9" s="1"/>
  <c r="K60" i="9"/>
  <c r="L60" i="9" s="1"/>
  <c r="J60" i="9"/>
  <c r="J59" i="9"/>
  <c r="K59" i="9" s="1"/>
  <c r="I58" i="9"/>
  <c r="H58" i="9"/>
  <c r="G58" i="9"/>
  <c r="F58" i="9"/>
  <c r="E58" i="9"/>
  <c r="D58" i="9"/>
  <c r="C58" i="9"/>
  <c r="K57" i="9"/>
  <c r="L57" i="9" s="1"/>
  <c r="J57" i="9"/>
  <c r="J56" i="9"/>
  <c r="K56" i="9" s="1"/>
  <c r="K55" i="9"/>
  <c r="L55" i="9" s="1"/>
  <c r="J55" i="9"/>
  <c r="J54" i="9"/>
  <c r="I54" i="9"/>
  <c r="H54" i="9"/>
  <c r="G54" i="9"/>
  <c r="F54" i="9"/>
  <c r="E54" i="9"/>
  <c r="D54" i="9"/>
  <c r="C54" i="9"/>
  <c r="J53" i="9"/>
  <c r="K53" i="9" s="1"/>
  <c r="L53" i="9" s="1"/>
  <c r="K52" i="9"/>
  <c r="L52" i="9" s="1"/>
  <c r="J52" i="9"/>
  <c r="J51" i="9"/>
  <c r="K51" i="9" s="1"/>
  <c r="L51" i="9" s="1"/>
  <c r="K50" i="9"/>
  <c r="L50" i="9" s="1"/>
  <c r="J50" i="9"/>
  <c r="J49" i="9"/>
  <c r="K49" i="9" s="1"/>
  <c r="L49" i="9" s="1"/>
  <c r="K48" i="9"/>
  <c r="L48" i="9" s="1"/>
  <c r="J48" i="9"/>
  <c r="J47" i="9"/>
  <c r="K47" i="9" s="1"/>
  <c r="L47" i="9" s="1"/>
  <c r="K46" i="9"/>
  <c r="L46" i="9" s="1"/>
  <c r="J46" i="9"/>
  <c r="J45" i="9"/>
  <c r="I45" i="9"/>
  <c r="H45" i="9"/>
  <c r="G45" i="9"/>
  <c r="F45" i="9"/>
  <c r="E45" i="9"/>
  <c r="D45" i="9"/>
  <c r="C45" i="9"/>
  <c r="J44" i="9"/>
  <c r="K44" i="9" s="1"/>
  <c r="L44" i="9" s="1"/>
  <c r="K43" i="9"/>
  <c r="L43" i="9" s="1"/>
  <c r="J43" i="9"/>
  <c r="J42" i="9"/>
  <c r="I42" i="9"/>
  <c r="H42" i="9"/>
  <c r="G42" i="9"/>
  <c r="F42" i="9"/>
  <c r="E42" i="9"/>
  <c r="D42" i="9"/>
  <c r="C42" i="9"/>
  <c r="J41" i="9"/>
  <c r="K41" i="9" s="1"/>
  <c r="L41" i="9" s="1"/>
  <c r="K40" i="9"/>
  <c r="L40" i="9" s="1"/>
  <c r="J40" i="9"/>
  <c r="J39" i="9"/>
  <c r="K39" i="9" s="1"/>
  <c r="L39" i="9" s="1"/>
  <c r="K38" i="9"/>
  <c r="L38" i="9" s="1"/>
  <c r="J38" i="9"/>
  <c r="J37" i="9"/>
  <c r="I37" i="9"/>
  <c r="H37" i="9"/>
  <c r="G37" i="9"/>
  <c r="F37" i="9"/>
  <c r="E37" i="9"/>
  <c r="D37" i="9"/>
  <c r="C37" i="9"/>
  <c r="J36" i="9"/>
  <c r="K36" i="9" s="1"/>
  <c r="L36" i="9" s="1"/>
  <c r="K35" i="9"/>
  <c r="L35" i="9" s="1"/>
  <c r="J35" i="9"/>
  <c r="J34" i="9"/>
  <c r="K34" i="9" s="1"/>
  <c r="L34" i="9" s="1"/>
  <c r="K33" i="9"/>
  <c r="L33" i="9" s="1"/>
  <c r="J33" i="9"/>
  <c r="J32" i="9"/>
  <c r="K32" i="9" s="1"/>
  <c r="L32" i="9" s="1"/>
  <c r="K31" i="9"/>
  <c r="L31" i="9" s="1"/>
  <c r="J31" i="9"/>
  <c r="J30" i="9"/>
  <c r="K30" i="9" s="1"/>
  <c r="L30" i="9" s="1"/>
  <c r="K29" i="9"/>
  <c r="L29" i="9" s="1"/>
  <c r="J29" i="9"/>
  <c r="J28" i="9"/>
  <c r="I27" i="9"/>
  <c r="H27" i="9"/>
  <c r="G27" i="9"/>
  <c r="F27" i="9"/>
  <c r="E27" i="9"/>
  <c r="D27" i="9"/>
  <c r="C27" i="9"/>
  <c r="K26" i="9"/>
  <c r="L26" i="9" s="1"/>
  <c r="J26" i="9"/>
  <c r="J25" i="9"/>
  <c r="K25" i="9" s="1"/>
  <c r="K24" i="9"/>
  <c r="L24" i="9" s="1"/>
  <c r="J24" i="9"/>
  <c r="J23" i="9"/>
  <c r="I22" i="9"/>
  <c r="H22" i="9"/>
  <c r="G22" i="9"/>
  <c r="F22" i="9"/>
  <c r="E22" i="9"/>
  <c r="D22" i="9"/>
  <c r="C22" i="9"/>
  <c r="K21" i="9"/>
  <c r="L21" i="9" s="1"/>
  <c r="J21" i="9"/>
  <c r="J20" i="9"/>
  <c r="I19" i="9"/>
  <c r="I8" i="9" s="1"/>
  <c r="H19" i="9"/>
  <c r="G19" i="9"/>
  <c r="G8" i="9" s="1"/>
  <c r="F19" i="9"/>
  <c r="E19" i="9"/>
  <c r="D19" i="9"/>
  <c r="C19" i="9"/>
  <c r="K18" i="9"/>
  <c r="L18" i="9" s="1"/>
  <c r="J18" i="9"/>
  <c r="J17" i="9"/>
  <c r="K17" i="9" s="1"/>
  <c r="L17" i="9" s="1"/>
  <c r="K16" i="9"/>
  <c r="L16" i="9" s="1"/>
  <c r="J16" i="9"/>
  <c r="J15" i="9"/>
  <c r="K15" i="9" s="1"/>
  <c r="L15" i="9" s="1"/>
  <c r="K14" i="9"/>
  <c r="L14" i="9" s="1"/>
  <c r="J14" i="9"/>
  <c r="J13" i="9"/>
  <c r="K13" i="9" s="1"/>
  <c r="L13" i="9" s="1"/>
  <c r="K12" i="9"/>
  <c r="L12" i="9" s="1"/>
  <c r="J12" i="9"/>
  <c r="J11" i="9"/>
  <c r="K11" i="9" s="1"/>
  <c r="L11" i="9" s="1"/>
  <c r="K10" i="9"/>
  <c r="J10" i="9"/>
  <c r="J9" i="9"/>
  <c r="I9" i="9"/>
  <c r="H9" i="9"/>
  <c r="G9" i="9"/>
  <c r="F9" i="9"/>
  <c r="F8" i="9" s="1"/>
  <c r="E9" i="9"/>
  <c r="D9" i="9"/>
  <c r="D8" i="9" s="1"/>
  <c r="C9" i="9"/>
  <c r="H8" i="9"/>
  <c r="E8" i="9"/>
  <c r="C8" i="9"/>
  <c r="G8" i="10" l="1"/>
  <c r="F8" i="10"/>
  <c r="F7" i="10" s="1"/>
  <c r="F41" i="10" s="1"/>
  <c r="G11" i="10"/>
  <c r="G15" i="10"/>
  <c r="G18" i="10"/>
  <c r="G22" i="10"/>
  <c r="G34" i="10"/>
  <c r="K23" i="9"/>
  <c r="J22" i="9"/>
  <c r="L10" i="9"/>
  <c r="K9" i="9"/>
  <c r="K20" i="9"/>
  <c r="J19" i="9"/>
  <c r="J8" i="9" s="1"/>
  <c r="K28" i="9"/>
  <c r="J27" i="9"/>
  <c r="L59" i="9"/>
  <c r="K58" i="9"/>
  <c r="L58" i="9" s="1"/>
  <c r="L66" i="9"/>
  <c r="K65" i="9"/>
  <c r="L65" i="9" s="1"/>
  <c r="K37" i="9"/>
  <c r="L37" i="9" s="1"/>
  <c r="K42" i="9"/>
  <c r="L42" i="9" s="1"/>
  <c r="K45" i="9"/>
  <c r="L45" i="9" s="1"/>
  <c r="K54" i="9"/>
  <c r="L54" i="9" s="1"/>
  <c r="J58" i="9"/>
  <c r="J65" i="9"/>
  <c r="K71" i="9"/>
  <c r="L71" i="9" s="1"/>
  <c r="K76" i="9"/>
  <c r="L76" i="9" s="1"/>
  <c r="K80" i="9"/>
  <c r="L80" i="9" s="1"/>
  <c r="K82" i="9"/>
  <c r="L82" i="9" s="1"/>
  <c r="G7" i="10" l="1"/>
  <c r="G41" i="10" s="1"/>
  <c r="K8" i="9"/>
  <c r="L8" i="9" s="1"/>
  <c r="L9" i="9"/>
  <c r="L28" i="9"/>
  <c r="K27" i="9"/>
  <c r="L27" i="9" s="1"/>
  <c r="L20" i="9"/>
  <c r="K19" i="9"/>
  <c r="L19" i="9" s="1"/>
  <c r="K22" i="9"/>
  <c r="L22" i="9" s="1"/>
</calcChain>
</file>

<file path=xl/sharedStrings.xml><?xml version="1.0" encoding="utf-8"?>
<sst xmlns="http://schemas.openxmlformats.org/spreadsheetml/2006/main" count="232" uniqueCount="213">
  <si>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</si>
  <si>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</si>
  <si>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</si>
  <si>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</si>
  <si>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</si>
  <si>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</si>
  <si>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</si>
  <si>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</si>
  <si>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</si>
  <si>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</si>
  <si>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</si>
  <si>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</si>
  <si>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</si>
  <si>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</si>
  <si>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</si>
  <si>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</si>
  <si>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</si>
  <si>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</si>
  <si>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</si>
  <si>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Иные межбюджетные трансферты</t>
  </si>
  <si>
    <t>ВСЕГО ДОХОДОВ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</si>
  <si>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</si>
  <si>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</si>
  <si>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</si>
  <si>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</si>
  <si>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</si>
  <si>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</si>
  <si>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</si>
  <si>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</si>
  <si>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</si>
  <si>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</si>
  <si>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</si>
  <si>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</si>
  <si>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</si>
  <si>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</si>
  <si>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0113</t>
  </si>
  <si>
    <t>0200</t>
  </si>
  <si>
    <t>0203</t>
  </si>
  <si>
    <t>0204</t>
  </si>
  <si>
    <t>0300</t>
  </si>
  <si>
    <t>0304</t>
  </si>
  <si>
    <t>0309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</si>
  <si>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</si>
  <si>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</si>
  <si>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</si>
  <si>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</si>
  <si>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</si>
  <si>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</si>
  <si>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</si>
  <si>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</si>
  <si>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</si>
  <si>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</si>
  <si>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</si>
  <si>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</si>
  <si>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</si>
  <si>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</si>
  <si>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</si>
  <si>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</si>
  <si>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</si>
  <si>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</si>
  <si>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</si>
  <si>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</si>
  <si>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</si>
  <si>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</si>
  <si>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</si>
  <si>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</si>
  <si>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</si>
  <si>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</si>
  <si>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</si>
  <si>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</si>
  <si>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</si>
  <si>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</si>
  <si>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</si>
  <si>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</si>
  <si>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0906</t>
  </si>
  <si>
    <t>0909</t>
  </si>
  <si>
    <t>0402</t>
  </si>
  <si>
    <t>Итого изменений</t>
  </si>
  <si>
    <t>%</t>
  </si>
  <si>
    <t>0503</t>
  </si>
  <si>
    <t>0703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</si>
  <si>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</si>
  <si>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</si>
  <si>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</si>
  <si>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</si>
  <si>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</si>
  <si>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</si>
  <si>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</si>
  <si>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</si>
  <si>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</si>
  <si>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</si>
  <si>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</si>
  <si>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</si>
  <si>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</si>
  <si>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</si>
  <si>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</si>
  <si>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</si>
  <si>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</si>
  <si>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</si>
  <si>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</si>
  <si>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</si>
  <si>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</si>
  <si>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0904</t>
  </si>
  <si>
    <t>(по данным бухгалтерской отчетности)</t>
  </si>
  <si>
    <t xml:space="preserve"> </t>
  </si>
  <si>
    <t>Наименование показателей</t>
  </si>
  <si>
    <t>План на 2018 год по Закону Карачаево-Черкесской Республики от 25.12.2017 № 85-РЗ (первоначальный)</t>
  </si>
  <si>
    <t>План на 2018 год по Закону Карачаево-Черкесской Республики от 25.12.2017 № 85-РЗ (уточненный)</t>
  </si>
  <si>
    <t>Акцизы на алкогольную продукцию</t>
  </si>
  <si>
    <t>Доходы от уплаты акцизов на алкогольную продукцию</t>
  </si>
  <si>
    <t>Доходы от уплаты акцизов на нефтепродукты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</si>
  <si>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</si>
  <si>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</si>
  <si>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</si>
  <si>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ПРОЧИЕ НЕНАЛОГОВЫЕ ДОХОДЫ</t>
  </si>
  <si>
    <t xml:space="preserve">БЕЗВОЗМЕЗДНЫЕ ПОСТУПЛЕНИЯ </t>
  </si>
  <si>
    <t>ПРОЧИЕ БЕЗВОЗМЕЗДНЫЕ ПОСТУПЛЕНИЯ</t>
  </si>
  <si>
    <t xml:space="preserve">* Представлены в случаях, если отклонения составили 5% и более, как в большую, так и в меньшую сторону. </t>
  </si>
  <si>
    <t>Сведения о внесенных изменениях в Закон Карачаево-Черкесской Республики "О республиканском бюджете Карачаево-Черкесской Республики на 2018 год" в части доходов</t>
  </si>
  <si>
    <t>тыс.рублей</t>
  </si>
  <si>
    <t xml:space="preserve"> тыс. рублей</t>
  </si>
  <si>
    <t>РзПр</t>
  </si>
  <si>
    <t>Расходы бюджета - всего</t>
  </si>
  <si>
    <t>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</si>
  <si>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</si>
  <si>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</si>
  <si>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</si>
  <si>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</si>
  <si>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</si>
  <si>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Обеспечение проведения выборов и референдумов</t>
  </si>
  <si>
    <t xml:space="preserve">  Фундаментальные исследования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</si>
  <si>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</si>
  <si>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</si>
  <si>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</si>
  <si>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</si>
  <si>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Мобилизационная подготовка экономики</t>
  </si>
  <si>
    <t xml:space="preserve">  НАЦИОНАЛЬНАЯ БЕЗОПАСНОСТЬ И ПРАВООХРАНИТЕЛЬНАЯ ДЕЯТЕЛЬНОСТЬ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</si>
  <si>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</si>
  <si>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</si>
  <si>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</si>
  <si>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>0310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</si>
  <si>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</si>
  <si>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</si>
  <si>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Общеэкономические вопросы</t>
  </si>
  <si>
    <t xml:space="preserve">  Топливно-энергетический комплекс</t>
  </si>
  <si>
    <t xml:space="preserve">  Сельское хозяйство и рыболовство</t>
  </si>
  <si>
    <t xml:space="preserve">  Водное хозяйство</t>
  </si>
  <si>
    <t xml:space="preserve">  Лесное хозяйство</t>
  </si>
  <si>
    <t xml:space="preserve">  Транспорт</t>
  </si>
  <si>
    <t xml:space="preserve">  Дорожное хозяйство (дорожные фонды)</t>
  </si>
  <si>
    <t xml:space="preserve">  Связь и информатика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</si>
  <si>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</si>
  <si>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</si>
  <si>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</si>
  <si>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</si>
  <si>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</si>
  <si>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</si>
  <si>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ОХРАНА ОКРУЖАЮЩЕЙ СРЕДЫ</t>
  </si>
  <si>
    <t xml:space="preserve">  Охрана объектов растительного и животного мира и среды их обитания</t>
  </si>
  <si>
    <t xml:space="preserve">  Другие вопросы в области охраны окружающей среды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</si>
  <si>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</si>
  <si>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</si>
  <si>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</si>
  <si>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Начальное профессиональное образование</t>
  </si>
  <si>
    <t xml:space="preserve">  Среднее профессиональное образование</t>
  </si>
  <si>
    <t xml:space="preserve">  Профессиональная подготовка, переподготовка и повышение квалификации</t>
  </si>
  <si>
    <t xml:space="preserve">  Высшее и послевузовское профессиональное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</si>
  <si>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</si>
  <si>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</si>
  <si>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</si>
  <si>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</si>
  <si>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</si>
  <si>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0802</t>
  </si>
  <si>
    <t xml:space="preserve">  Другие вопросы в области культуры, кинематографии</t>
  </si>
  <si>
    <t xml:space="preserve">  ЗДРАВООХРАНЕНИЕ</t>
  </si>
  <si>
    <t xml:space="preserve">  Стационарная медицинская помощь</t>
  </si>
  <si>
    <t xml:space="preserve">  Амбулаторная помощь</t>
  </si>
  <si>
    <t xml:space="preserve">  Медицинская помощь в дневных стационарах всех типов</t>
  </si>
  <si>
    <t xml:space="preserve">  Скорая медицинская помощь</t>
  </si>
  <si>
    <t xml:space="preserve">  Заготовка, переработка, хранение и обеспечение безопасности донорской крови и её компонентов</t>
  </si>
  <si>
    <t xml:space="preserve">  Другие вопросы в области здравоохранения</t>
  </si>
  <si>
    <t xml:space="preserve">  СОЦИАЛЬНАЯ ПОЛИТИКА</t>
  </si>
  <si>
    <t xml:space="preserve">  Пенсионное обеспечение</t>
  </si>
  <si>
    <t xml:space="preserve">  Социальное обслуживание населения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</si>
  <si>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</si>
  <si>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</si>
  <si>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</si>
  <si>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</si>
  <si>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</si>
  <si>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</si>
  <si>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Спорт высших достижений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</si>
  <si>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</si>
  <si>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</si>
  <si>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</si>
  <si>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</si>
  <si>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</si>
  <si>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</si>
  <si>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</si>
  <si>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</si>
  <si>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</si>
  <si>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</si>
  <si>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 xml:space="preserve">  Прочие межбюджетные трансферты общего характера</t>
  </si>
  <si>
    <t>План на 2018 год по Закону Карачаево-Черкесской Республики от 25.12.2017 № 85-РЗ  (первоначальный)</t>
  </si>
  <si>
    <t>Сведения о внесенных изменениях в Закон Карачаево-Черкесской Республики "О республиканском бюджете Карачаево-Черкесской Республики на 2018 год" в части расходов</t>
  </si>
  <si>
    <t>План на 2018 год по Закону Карачаево-Черкесской Республики от 29.12.2018 № 90-РЗ  (уточненный)</t>
  </si>
  <si>
    <t xml:space="preserve">Изменения, внесенные Законом КЧР от 16.03.2018 № 13-РЗ   </t>
  </si>
  <si>
    <t>Изменения, внесенные Законом КЧР от 02.11.2018 №73-РЗ</t>
  </si>
  <si>
    <t>Изменения, внесенные Законом КЧР от 17.12..2018 № 81-РЗ</t>
  </si>
  <si>
    <r>
      <t>Изменения, внесенные Законом КЧР от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16.03.2018 №13-РЗ</t>
    </r>
  </si>
  <si>
    <r>
      <t>Изменения, внесенные Законом КЧР от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14.05.2018 №32-РЗ</t>
    </r>
  </si>
  <si>
    <t>Изменения, внесенные Законом КЧР от 25.07.2018 №3-РЗ</t>
  </si>
  <si>
    <t>Изменения, внесенные Законом КЧР от 17.12.2018 №81-РЗ</t>
  </si>
  <si>
    <t>Изменения, внесенные Законом КЧР от 29.12.2018 №90-РЗ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</si>
</sst>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Calibri"/>
      <family val="2"/>
    </font>
    <font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4" fontId="10" fillId="0" borderId="2">
      <alignment horizontal="right"/>
    </xf>
    <xf numFmtId="0" fontId="10" fillId="0" borderId="5">
      <alignment horizontal="left" wrapText="1" indent="2"/>
    </xf>
    <xf numFmtId="49" fontId="10" fillId="0" borderId="6">
      <alignment horizontal="center"/>
    </xf>
  </cellStyleXfs>
  <cellXfs count="63">
    <xf numFmtId="0" fontId="0" fillId="0" borderId="0" xfId="0"/>
    <xf numFmtId="49" fontId="6" fillId="2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6" fillId="0" borderId="0" xfId="1" applyFont="1" applyFill="1" applyBorder="1"/>
    <xf numFmtId="0" fontId="5" fillId="0" borderId="0" xfId="1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horizontal="right" vertical="top"/>
    </xf>
    <xf numFmtId="49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0" fontId="14" fillId="0" borderId="1" xfId="4" applyNumberFormat="1" applyFont="1" applyBorder="1" applyAlignment="1" applyProtection="1">
      <alignment horizontal="left" vertical="top" wrapText="1" indent="2"/>
    </xf>
    <xf numFmtId="49" fontId="14" fillId="0" borderId="1" xfId="5" applyNumberFormat="1" applyFont="1" applyBorder="1" applyAlignment="1" applyProtection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top"/>
    </xf>
    <xf numFmtId="0" fontId="13" fillId="4" borderId="1" xfId="4" applyNumberFormat="1" applyFont="1" applyFill="1" applyBorder="1" applyAlignment="1" applyProtection="1">
      <alignment horizontal="left" vertical="top" wrapText="1" indent="2"/>
    </xf>
    <xf numFmtId="49" fontId="13" fillId="4" borderId="1" xfId="5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4" fillId="4" borderId="0" xfId="1" applyFont="1" applyFill="1" applyBorder="1"/>
    <xf numFmtId="164" fontId="13" fillId="4" borderId="1" xfId="0" applyNumberFormat="1" applyFont="1" applyFill="1" applyBorder="1" applyAlignment="1">
      <alignment horizontal="center" vertical="center" wrapText="1"/>
    </xf>
    <xf numFmtId="0" fontId="5" fillId="4" borderId="0" xfId="1" applyFont="1" applyFill="1" applyBorder="1"/>
    <xf numFmtId="164" fontId="5" fillId="0" borderId="0" xfId="1" applyNumberFormat="1" applyFont="1" applyFill="1" applyBorder="1"/>
    <xf numFmtId="164" fontId="4" fillId="0" borderId="0" xfId="1" applyNumberFormat="1" applyFont="1" applyFill="1" applyBorder="1"/>
    <xf numFmtId="49" fontId="11" fillId="5" borderId="0" xfId="1" applyNumberFormat="1" applyFont="1" applyFill="1" applyBorder="1" applyAlignment="1"/>
    <xf numFmtId="0" fontId="16" fillId="5" borderId="0" xfId="0" applyFont="1" applyFill="1" applyAlignment="1"/>
    <xf numFmtId="0" fontId="5" fillId="5" borderId="0" xfId="1" applyFont="1" applyFill="1" applyBorder="1"/>
    <xf numFmtId="0" fontId="6" fillId="5" borderId="0" xfId="1" applyFont="1" applyFill="1" applyBorder="1"/>
    <xf numFmtId="49" fontId="6" fillId="5" borderId="1" xfId="1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left" vertical="top" wrapText="1"/>
    </xf>
    <xf numFmtId="164" fontId="7" fillId="5" borderId="1" xfId="1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vertical="center" wrapText="1"/>
    </xf>
    <xf numFmtId="164" fontId="6" fillId="5" borderId="1" xfId="1" applyNumberFormat="1" applyFont="1" applyFill="1" applyBorder="1" applyAlignment="1">
      <alignment horizontal="right"/>
    </xf>
    <xf numFmtId="0" fontId="6" fillId="5" borderId="1" xfId="1" applyFont="1" applyFill="1" applyBorder="1" applyAlignment="1">
      <alignment horizontal="left" vertical="top" wrapText="1" indent="1"/>
    </xf>
    <xf numFmtId="164" fontId="6" fillId="5" borderId="1" xfId="1" applyNumberFormat="1" applyFont="1" applyFill="1" applyBorder="1" applyAlignment="1">
      <alignment horizontal="right" wrapText="1"/>
    </xf>
    <xf numFmtId="0" fontId="6" fillId="5" borderId="1" xfId="2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 wrapText="1" indent="1"/>
    </xf>
    <xf numFmtId="0" fontId="6" fillId="5" borderId="1" xfId="1" applyFont="1" applyFill="1" applyBorder="1" applyAlignment="1">
      <alignment vertical="top" wrapText="1"/>
    </xf>
    <xf numFmtId="0" fontId="6" fillId="5" borderId="1" xfId="0" applyFont="1" applyFill="1" applyBorder="1" applyAlignment="1">
      <alignment vertical="center" wrapText="1"/>
    </xf>
    <xf numFmtId="0" fontId="6" fillId="5" borderId="1" xfId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center" wrapText="1"/>
    </xf>
    <xf numFmtId="0" fontId="6" fillId="5" borderId="1" xfId="1" applyFont="1" applyFill="1" applyBorder="1" applyAlignment="1">
      <alignment horizontal="left" vertical="top" indent="1"/>
    </xf>
    <xf numFmtId="0" fontId="6" fillId="5" borderId="1" xfId="1" applyFont="1" applyFill="1" applyBorder="1" applyAlignment="1">
      <alignment horizontal="left" vertical="top"/>
    </xf>
    <xf numFmtId="0" fontId="7" fillId="5" borderId="1" xfId="1" applyFont="1" applyFill="1" applyBorder="1" applyAlignment="1">
      <alignment vertical="top"/>
    </xf>
    <xf numFmtId="164" fontId="7" fillId="5" borderId="1" xfId="1" applyNumberFormat="1" applyFont="1" applyFill="1" applyBorder="1" applyAlignment="1">
      <alignment horizontal="right" vertical="top"/>
    </xf>
    <xf numFmtId="0" fontId="5" fillId="5" borderId="0" xfId="1" applyFont="1" applyFill="1" applyBorder="1" applyAlignment="1">
      <alignment vertical="top"/>
    </xf>
    <xf numFmtId="164" fontId="5" fillId="5" borderId="0" xfId="1" applyNumberFormat="1" applyFont="1" applyFill="1" applyBorder="1" applyAlignment="1">
      <alignment horizontal="right" vertical="top"/>
    </xf>
    <xf numFmtId="0" fontId="17" fillId="5" borderId="0" xfId="1" applyFont="1" applyFill="1" applyBorder="1" applyAlignment="1">
      <alignment horizontal="center" vertical="top"/>
    </xf>
    <xf numFmtId="0" fontId="6" fillId="5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9" fillId="5" borderId="0" xfId="1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</cellXfs>
  <cellStyles count="6">
    <cellStyle name="xl103" xfId="5"/>
    <cellStyle name="xl46" xfId="3"/>
    <cellStyle name="xl92" xfId="4"/>
    <cellStyle name="Обычный" xfId="0" builtinId="0"/>
    <cellStyle name="Обычный 2" xfId="1"/>
    <cellStyle name="Обычный_По видам налогов 20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2:H51"/>
  <sheetViews>
    <sheetView zoomScale="75" zoomScaleNormal="58" zoomScaleSheetLayoutView="80" workbookViewId="0">
      <selection activeCell="I32" sqref="I32"/>
    </sheetView>
  </sheetViews>
  <sheetFormatPr defaultColWidth="9.109375" defaultRowHeight="15.65" x14ac:dyDescent="0.3"/>
  <cols>
    <col min="1" max="1" width="68" style="48" customWidth="1"/>
    <col min="2" max="5" width="20.109375" style="48" customWidth="1"/>
    <col min="6" max="6" width="22.44140625" style="49" customWidth="1"/>
    <col min="7" max="7" width="19.44140625" style="28" customWidth="1"/>
    <col min="8" max="8" width="19.88671875" style="28" customWidth="1"/>
    <col min="9" max="16384" width="9.109375" style="28"/>
  </cols>
  <sheetData>
    <row r="2" spans="1:8" ht="38.200000000000003" customHeight="1" x14ac:dyDescent="0.35">
      <c r="A2" s="26" t="s">
        <v>118</v>
      </c>
      <c r="B2" s="26"/>
      <c r="C2" s="26"/>
      <c r="D2" s="26"/>
      <c r="E2" s="26"/>
      <c r="F2" s="26"/>
      <c r="G2" s="26"/>
      <c r="H2" s="27"/>
    </row>
    <row r="3" spans="1:8" ht="38.200000000000003" customHeight="1" x14ac:dyDescent="0.35">
      <c r="A3" s="50" t="s">
        <v>103</v>
      </c>
      <c r="B3" s="50"/>
      <c r="C3" s="50"/>
      <c r="D3" s="50"/>
      <c r="E3" s="50"/>
      <c r="F3" s="50"/>
      <c r="G3" s="26"/>
      <c r="H3" s="27"/>
    </row>
    <row r="4" spans="1:8" s="29" customFormat="1" ht="21.8" customHeight="1" x14ac:dyDescent="0.25"/>
    <row r="5" spans="1:8" ht="102.05" customHeight="1" x14ac:dyDescent="0.3">
      <c r="A5" s="51" t="s">
        <v>105</v>
      </c>
      <c r="B5" s="30" t="s">
        <v>106</v>
      </c>
      <c r="C5" s="30" t="s">
        <v>205</v>
      </c>
      <c r="D5" s="30" t="s">
        <v>206</v>
      </c>
      <c r="E5" s="30" t="s">
        <v>207</v>
      </c>
      <c r="F5" s="30" t="s">
        <v>107</v>
      </c>
      <c r="G5" s="52" t="s">
        <v>77</v>
      </c>
      <c r="H5" s="53"/>
    </row>
    <row r="6" spans="1:8" ht="22.55" customHeight="1" x14ac:dyDescent="0.3">
      <c r="A6" s="51"/>
      <c r="B6" s="30" t="s">
        <v>119</v>
      </c>
      <c r="C6" s="30" t="s">
        <v>119</v>
      </c>
      <c r="D6" s="30" t="s">
        <v>119</v>
      </c>
      <c r="E6" s="30" t="s">
        <v>119</v>
      </c>
      <c r="F6" s="30" t="s">
        <v>119</v>
      </c>
      <c r="G6" s="30" t="s">
        <v>119</v>
      </c>
      <c r="H6" s="31" t="s">
        <v>78</v>
      </c>
    </row>
    <row r="7" spans="1:8" ht="22.55" customHeight="1" x14ac:dyDescent="0.3">
      <c r="A7" s="32" t="s">
        <v>0</v>
      </c>
      <c r="B7" s="33">
        <f t="shared" ref="B7:G7" si="0">B8+B11+B15+B18+B22+B25+B26+B27+B28+B29+B30+B31+B32+B33</f>
        <v>6284662.4000000004</v>
      </c>
      <c r="C7" s="33">
        <f t="shared" si="0"/>
        <v>1258650</v>
      </c>
      <c r="D7" s="33">
        <f t="shared" si="0"/>
        <v>-428359</v>
      </c>
      <c r="E7" s="33">
        <f t="shared" si="0"/>
        <v>-96250.8</v>
      </c>
      <c r="F7" s="33">
        <f t="shared" si="0"/>
        <v>7018702.6000000006</v>
      </c>
      <c r="G7" s="33">
        <f t="shared" si="0"/>
        <v>734040.2</v>
      </c>
      <c r="H7" s="33">
        <f>G7/B7*100</f>
        <v>11.679866845353537</v>
      </c>
    </row>
    <row r="8" spans="1:8" ht="15.05" customHeight="1" x14ac:dyDescent="0.3">
      <c r="A8" s="34" t="s">
        <v>1</v>
      </c>
      <c r="B8" s="33">
        <f t="shared" ref="B8:G8" si="1">B9+B10</f>
        <v>4015093.6</v>
      </c>
      <c r="C8" s="33">
        <f t="shared" si="1"/>
        <v>0</v>
      </c>
      <c r="D8" s="33">
        <f t="shared" si="1"/>
        <v>0</v>
      </c>
      <c r="E8" s="33">
        <f t="shared" si="1"/>
        <v>-80000</v>
      </c>
      <c r="F8" s="35">
        <f t="shared" si="1"/>
        <v>3935093.6</v>
      </c>
      <c r="G8" s="35">
        <f t="shared" si="1"/>
        <v>-80000</v>
      </c>
      <c r="H8" s="33">
        <f t="shared" ref="H8:H15" si="2">G8/B8*100</f>
        <v>-1.9924815700435976</v>
      </c>
    </row>
    <row r="9" spans="1:8" ht="15.05" customHeight="1" x14ac:dyDescent="0.3">
      <c r="A9" s="36" t="s">
        <v>2</v>
      </c>
      <c r="B9" s="35">
        <v>1438447.4</v>
      </c>
      <c r="C9" s="37"/>
      <c r="D9" s="37"/>
      <c r="E9" s="37"/>
      <c r="F9" s="37">
        <f>B9+C9+D9+E9</f>
        <v>1438447.4</v>
      </c>
      <c r="G9" s="33">
        <f>F9-B9</f>
        <v>0</v>
      </c>
      <c r="H9" s="33">
        <f t="shared" si="2"/>
        <v>0</v>
      </c>
    </row>
    <row r="10" spans="1:8" ht="15.05" customHeight="1" x14ac:dyDescent="0.3">
      <c r="A10" s="36" t="s">
        <v>3</v>
      </c>
      <c r="B10" s="35">
        <v>2576646.2000000002</v>
      </c>
      <c r="C10" s="35"/>
      <c r="D10" s="35"/>
      <c r="E10" s="35">
        <v>-80000</v>
      </c>
      <c r="F10" s="37">
        <f>B10+C10+D10+E10</f>
        <v>2496646.2000000002</v>
      </c>
      <c r="G10" s="33">
        <f>F10-B10</f>
        <v>-80000</v>
      </c>
      <c r="H10" s="33">
        <f t="shared" si="2"/>
        <v>-3.1048112076854011</v>
      </c>
    </row>
    <row r="11" spans="1:8" ht="30.05" customHeight="1" x14ac:dyDescent="0.3">
      <c r="A11" s="34" t="s">
        <v>4</v>
      </c>
      <c r="B11" s="33">
        <f t="shared" ref="B11:G11" si="3">B12+B13+B14</f>
        <v>892752.3</v>
      </c>
      <c r="C11" s="33">
        <f t="shared" si="3"/>
        <v>0</v>
      </c>
      <c r="D11" s="33">
        <f t="shared" si="3"/>
        <v>12641</v>
      </c>
      <c r="E11" s="33">
        <f t="shared" si="3"/>
        <v>0</v>
      </c>
      <c r="F11" s="35">
        <f t="shared" si="3"/>
        <v>905393.3</v>
      </c>
      <c r="G11" s="35">
        <f t="shared" si="3"/>
        <v>12641</v>
      </c>
      <c r="H11" s="33">
        <f t="shared" si="2"/>
        <v>1.4159582674836009</v>
      </c>
    </row>
    <row r="12" spans="1:8" ht="15.05" customHeight="1" x14ac:dyDescent="0.3">
      <c r="A12" s="38" t="s">
        <v>108</v>
      </c>
      <c r="B12" s="35">
        <v>19320</v>
      </c>
      <c r="C12" s="37"/>
      <c r="D12" s="37"/>
      <c r="E12" s="37"/>
      <c r="F12" s="37">
        <f>B12+C12+D12+E12</f>
        <v>19320</v>
      </c>
      <c r="G12" s="33">
        <f>F12-B12</f>
        <v>0</v>
      </c>
      <c r="H12" s="33">
        <f t="shared" si="2"/>
        <v>0</v>
      </c>
    </row>
    <row r="13" spans="1:8" ht="15.05" customHeight="1" x14ac:dyDescent="0.3">
      <c r="A13" s="38" t="s">
        <v>109</v>
      </c>
      <c r="B13" s="35">
        <v>31623</v>
      </c>
      <c r="C13" s="37"/>
      <c r="D13" s="37"/>
      <c r="E13" s="37"/>
      <c r="F13" s="37">
        <f>B13+C13+D13+E13</f>
        <v>31623</v>
      </c>
      <c r="G13" s="33">
        <f>F13-B13</f>
        <v>0</v>
      </c>
      <c r="H13" s="33">
        <f t="shared" si="2"/>
        <v>0</v>
      </c>
    </row>
    <row r="14" spans="1:8" ht="15.05" customHeight="1" x14ac:dyDescent="0.3">
      <c r="A14" s="38" t="s">
        <v>110</v>
      </c>
      <c r="B14" s="35">
        <v>841809.3</v>
      </c>
      <c r="C14" s="37"/>
      <c r="D14" s="37">
        <v>12641</v>
      </c>
      <c r="E14" s="37"/>
      <c r="F14" s="37">
        <f>B14+C14+D14+E14</f>
        <v>854450.3</v>
      </c>
      <c r="G14" s="33">
        <f>F14-B14</f>
        <v>12641</v>
      </c>
      <c r="H14" s="33">
        <f t="shared" si="2"/>
        <v>1.5016465130523027</v>
      </c>
    </row>
    <row r="15" spans="1:8" ht="15.05" customHeight="1" x14ac:dyDescent="0.3">
      <c r="A15" s="34" t="s">
        <v>5</v>
      </c>
      <c r="B15" s="33">
        <f t="shared" ref="B15:G15" si="4">B16+B17</f>
        <v>283894.8</v>
      </c>
      <c r="C15" s="33">
        <f t="shared" si="4"/>
        <v>0</v>
      </c>
      <c r="D15" s="33">
        <f t="shared" si="4"/>
        <v>0</v>
      </c>
      <c r="E15" s="33">
        <f t="shared" si="4"/>
        <v>80000</v>
      </c>
      <c r="F15" s="37">
        <f t="shared" si="4"/>
        <v>363894.8</v>
      </c>
      <c r="G15" s="37">
        <f t="shared" si="4"/>
        <v>80000</v>
      </c>
      <c r="H15" s="33">
        <f t="shared" si="2"/>
        <v>28.17945238870173</v>
      </c>
    </row>
    <row r="16" spans="1:8" ht="30.05" customHeight="1" x14ac:dyDescent="0.3">
      <c r="A16" s="39" t="s">
        <v>6</v>
      </c>
      <c r="B16" s="35">
        <v>283894.8</v>
      </c>
      <c r="C16" s="37"/>
      <c r="D16" s="37"/>
      <c r="E16" s="37">
        <v>80000</v>
      </c>
      <c r="F16" s="37">
        <f>B16+C16+D16+E16</f>
        <v>363894.8</v>
      </c>
      <c r="G16" s="33">
        <f>F16-B16</f>
        <v>80000</v>
      </c>
      <c r="H16" s="33">
        <f>G16/B16*100</f>
        <v>28.17945238870173</v>
      </c>
    </row>
    <row r="17" spans="1:8" ht="15.05" customHeight="1" x14ac:dyDescent="0.3">
      <c r="A17" s="39" t="s">
        <v>111</v>
      </c>
      <c r="B17" s="35">
        <v>0</v>
      </c>
      <c r="C17" s="37"/>
      <c r="D17" s="37"/>
      <c r="E17" s="37"/>
      <c r="F17" s="37">
        <f>B17+C17+D17+E17</f>
        <v>0</v>
      </c>
      <c r="G17" s="33">
        <f>F17-B17</f>
        <v>0</v>
      </c>
      <c r="H17" s="33">
        <v>0</v>
      </c>
    </row>
    <row r="18" spans="1:8" ht="15.05" customHeight="1" x14ac:dyDescent="0.3">
      <c r="A18" s="34" t="s">
        <v>7</v>
      </c>
      <c r="B18" s="33">
        <f t="shared" ref="B18:G18" si="5">B19+B20+B21</f>
        <v>664002.4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5">
        <f t="shared" si="5"/>
        <v>664002.4</v>
      </c>
      <c r="G18" s="35">
        <f t="shared" si="5"/>
        <v>0</v>
      </c>
      <c r="H18" s="33">
        <f t="shared" ref="H18:H41" si="6">G18/B18*100</f>
        <v>0</v>
      </c>
    </row>
    <row r="19" spans="1:8" ht="15.05" customHeight="1" x14ac:dyDescent="0.3">
      <c r="A19" s="39" t="s">
        <v>8</v>
      </c>
      <c r="B19" s="35">
        <v>459880.2</v>
      </c>
      <c r="C19" s="35"/>
      <c r="D19" s="35"/>
      <c r="E19" s="35"/>
      <c r="F19" s="35">
        <f>B19+C19+D19+E19</f>
        <v>459880.2</v>
      </c>
      <c r="G19" s="33">
        <f>F19-B19</f>
        <v>0</v>
      </c>
      <c r="H19" s="33">
        <f t="shared" si="6"/>
        <v>0</v>
      </c>
    </row>
    <row r="20" spans="1:8" ht="15.05" customHeight="1" x14ac:dyDescent="0.3">
      <c r="A20" s="39" t="s">
        <v>9</v>
      </c>
      <c r="B20" s="35">
        <v>203198.2</v>
      </c>
      <c r="C20" s="35"/>
      <c r="D20" s="35"/>
      <c r="E20" s="35"/>
      <c r="F20" s="35">
        <f>B20+C20+D20+E20</f>
        <v>203198.2</v>
      </c>
      <c r="G20" s="33">
        <f>F20-B20</f>
        <v>0</v>
      </c>
      <c r="H20" s="33">
        <f t="shared" si="6"/>
        <v>0</v>
      </c>
    </row>
    <row r="21" spans="1:8" ht="15.05" customHeight="1" x14ac:dyDescent="0.3">
      <c r="A21" s="39" t="s">
        <v>10</v>
      </c>
      <c r="B21" s="35">
        <v>924</v>
      </c>
      <c r="C21" s="35"/>
      <c r="D21" s="35"/>
      <c r="E21" s="35"/>
      <c r="F21" s="35">
        <f>B21+C21+D21+E21</f>
        <v>924</v>
      </c>
      <c r="G21" s="33">
        <f>F21-B21</f>
        <v>0</v>
      </c>
      <c r="H21" s="33">
        <f t="shared" si="6"/>
        <v>0</v>
      </c>
    </row>
    <row r="22" spans="1:8" ht="30.05" customHeight="1" x14ac:dyDescent="0.3">
      <c r="A22" s="34" t="s">
        <v>11</v>
      </c>
      <c r="B22" s="33">
        <f t="shared" ref="B22:G22" si="7">B23+B24</f>
        <v>44322.9</v>
      </c>
      <c r="C22" s="33">
        <f t="shared" si="7"/>
        <v>0</v>
      </c>
      <c r="D22" s="33">
        <f t="shared" si="7"/>
        <v>0</v>
      </c>
      <c r="E22" s="33">
        <f t="shared" si="7"/>
        <v>0</v>
      </c>
      <c r="F22" s="35">
        <f t="shared" si="7"/>
        <v>44322.9</v>
      </c>
      <c r="G22" s="35">
        <f t="shared" si="7"/>
        <v>0</v>
      </c>
      <c r="H22" s="33">
        <f t="shared" si="6"/>
        <v>0</v>
      </c>
    </row>
    <row r="23" spans="1:8" ht="15.05" customHeight="1" x14ac:dyDescent="0.3">
      <c r="A23" s="39" t="s">
        <v>12</v>
      </c>
      <c r="B23" s="35">
        <v>43958.9</v>
      </c>
      <c r="C23" s="35"/>
      <c r="D23" s="35"/>
      <c r="E23" s="35"/>
      <c r="F23" s="35">
        <f>B23+C23+D23+E23</f>
        <v>43958.9</v>
      </c>
      <c r="G23" s="33">
        <f>F23-B23</f>
        <v>0</v>
      </c>
      <c r="H23" s="33">
        <f t="shared" si="6"/>
        <v>0</v>
      </c>
    </row>
    <row r="24" spans="1:8" ht="30.05" customHeight="1" x14ac:dyDescent="0.3">
      <c r="A24" s="39" t="s">
        <v>21</v>
      </c>
      <c r="B24" s="35">
        <v>364</v>
      </c>
      <c r="C24" s="35"/>
      <c r="D24" s="35"/>
      <c r="E24" s="35"/>
      <c r="F24" s="35">
        <f t="shared" ref="F24:F33" si="8">B24+C24+D24+E24</f>
        <v>364</v>
      </c>
      <c r="G24" s="33">
        <f t="shared" ref="G24:G33" si="9">F24-B24</f>
        <v>0</v>
      </c>
      <c r="H24" s="33">
        <f t="shared" si="6"/>
        <v>0</v>
      </c>
    </row>
    <row r="25" spans="1:8" ht="15.05" customHeight="1" x14ac:dyDescent="0.3">
      <c r="A25" s="34" t="s">
        <v>13</v>
      </c>
      <c r="B25" s="33">
        <v>21546</v>
      </c>
      <c r="C25" s="35"/>
      <c r="D25" s="35"/>
      <c r="E25" s="35"/>
      <c r="F25" s="35">
        <f t="shared" si="8"/>
        <v>21546</v>
      </c>
      <c r="G25" s="33">
        <f t="shared" si="9"/>
        <v>0</v>
      </c>
      <c r="H25" s="33">
        <f t="shared" si="6"/>
        <v>0</v>
      </c>
    </row>
    <row r="26" spans="1:8" ht="30.05" customHeight="1" x14ac:dyDescent="0.3">
      <c r="A26" s="34" t="s">
        <v>112</v>
      </c>
      <c r="B26" s="33">
        <v>0</v>
      </c>
      <c r="C26" s="35"/>
      <c r="D26" s="35"/>
      <c r="E26" s="35"/>
      <c r="F26" s="35">
        <f t="shared" si="8"/>
        <v>0</v>
      </c>
      <c r="G26" s="33">
        <f t="shared" si="9"/>
        <v>0</v>
      </c>
      <c r="H26" s="33">
        <v>0</v>
      </c>
    </row>
    <row r="27" spans="1:8" ht="30.05" customHeight="1" x14ac:dyDescent="0.3">
      <c r="A27" s="34" t="s">
        <v>14</v>
      </c>
      <c r="B27" s="33">
        <v>13582.7</v>
      </c>
      <c r="C27" s="35"/>
      <c r="D27" s="35"/>
      <c r="E27" s="35">
        <v>6200</v>
      </c>
      <c r="F27" s="35">
        <f t="shared" si="8"/>
        <v>19782.7</v>
      </c>
      <c r="G27" s="33">
        <f>F27-B27</f>
        <v>6200</v>
      </c>
      <c r="H27" s="33">
        <f t="shared" si="6"/>
        <v>45.646300072886831</v>
      </c>
    </row>
    <row r="28" spans="1:8" ht="15.05" customHeight="1" x14ac:dyDescent="0.3">
      <c r="A28" s="34" t="s">
        <v>15</v>
      </c>
      <c r="B28" s="33">
        <v>7990.8</v>
      </c>
      <c r="C28" s="35"/>
      <c r="D28" s="35"/>
      <c r="E28" s="35"/>
      <c r="F28" s="35">
        <f t="shared" si="8"/>
        <v>7990.8</v>
      </c>
      <c r="G28" s="33">
        <f t="shared" si="9"/>
        <v>0</v>
      </c>
      <c r="H28" s="33">
        <f t="shared" si="6"/>
        <v>0</v>
      </c>
    </row>
    <row r="29" spans="1:8" ht="30.05" customHeight="1" x14ac:dyDescent="0.3">
      <c r="A29" s="40" t="s">
        <v>113</v>
      </c>
      <c r="B29" s="33">
        <v>188.6</v>
      </c>
      <c r="C29" s="35"/>
      <c r="D29" s="35"/>
      <c r="E29" s="35"/>
      <c r="F29" s="35">
        <f>B29+C29+D29+E29</f>
        <v>188.6</v>
      </c>
      <c r="G29" s="33">
        <f t="shared" si="9"/>
        <v>0</v>
      </c>
      <c r="H29" s="33">
        <f t="shared" si="6"/>
        <v>0</v>
      </c>
    </row>
    <row r="30" spans="1:8" ht="30.05" customHeight="1" x14ac:dyDescent="0.3">
      <c r="A30" s="41" t="s">
        <v>16</v>
      </c>
      <c r="B30" s="33">
        <v>100</v>
      </c>
      <c r="C30" s="35">
        <v>1258650</v>
      </c>
      <c r="D30" s="35">
        <v>-341300</v>
      </c>
      <c r="E30" s="35">
        <v>-102450.8</v>
      </c>
      <c r="F30" s="35">
        <f>B30+C30+D30+E30</f>
        <v>814999.2</v>
      </c>
      <c r="G30" s="33">
        <f t="shared" si="9"/>
        <v>814899.19999999995</v>
      </c>
      <c r="H30" s="33">
        <f t="shared" si="6"/>
        <v>814899.19999999995</v>
      </c>
    </row>
    <row r="31" spans="1:8" ht="15.05" customHeight="1" x14ac:dyDescent="0.3">
      <c r="A31" s="34" t="s">
        <v>17</v>
      </c>
      <c r="B31" s="33">
        <v>1300</v>
      </c>
      <c r="C31" s="35"/>
      <c r="D31" s="35"/>
      <c r="E31" s="35"/>
      <c r="F31" s="35">
        <f t="shared" si="8"/>
        <v>1300</v>
      </c>
      <c r="G31" s="33">
        <f t="shared" si="9"/>
        <v>0</v>
      </c>
      <c r="H31" s="33">
        <f t="shared" si="6"/>
        <v>0</v>
      </c>
    </row>
    <row r="32" spans="1:8" ht="15.05" customHeight="1" x14ac:dyDescent="0.3">
      <c r="A32" s="34" t="s">
        <v>18</v>
      </c>
      <c r="B32" s="33">
        <v>339888.3</v>
      </c>
      <c r="C32" s="35"/>
      <c r="D32" s="35">
        <v>-99700</v>
      </c>
      <c r="E32" s="35"/>
      <c r="F32" s="35">
        <f t="shared" si="8"/>
        <v>240188.3</v>
      </c>
      <c r="G32" s="33">
        <f t="shared" si="9"/>
        <v>-99700</v>
      </c>
      <c r="H32" s="33">
        <f t="shared" si="6"/>
        <v>-29.333166219608032</v>
      </c>
    </row>
    <row r="33" spans="1:8" ht="15.05" customHeight="1" x14ac:dyDescent="0.3">
      <c r="A33" s="42" t="s">
        <v>114</v>
      </c>
      <c r="B33" s="33">
        <v>0</v>
      </c>
      <c r="C33" s="35"/>
      <c r="D33" s="35"/>
      <c r="E33" s="35"/>
      <c r="F33" s="35">
        <f t="shared" si="8"/>
        <v>0</v>
      </c>
      <c r="G33" s="33">
        <f t="shared" si="9"/>
        <v>0</v>
      </c>
      <c r="H33" s="33" t="e">
        <f t="shared" si="6"/>
        <v>#DIV/0!</v>
      </c>
    </row>
    <row r="34" spans="1:8" ht="15.05" hidden="1" customHeight="1" x14ac:dyDescent="0.3">
      <c r="A34" s="43" t="s">
        <v>115</v>
      </c>
      <c r="B34" s="33">
        <v>21860.3</v>
      </c>
      <c r="C34" s="33"/>
      <c r="D34" s="33"/>
      <c r="E34" s="33"/>
      <c r="F34" s="33">
        <f>F35+F40</f>
        <v>1527.9</v>
      </c>
      <c r="G34" s="33">
        <f>G35+G40</f>
        <v>0</v>
      </c>
      <c r="H34" s="33">
        <f t="shared" si="6"/>
        <v>0</v>
      </c>
    </row>
    <row r="35" spans="1:8" ht="30.05" hidden="1" customHeight="1" x14ac:dyDescent="0.3">
      <c r="A35" s="34" t="s">
        <v>22</v>
      </c>
      <c r="B35" s="33">
        <v>1527.9</v>
      </c>
      <c r="C35" s="35"/>
      <c r="D35" s="35"/>
      <c r="E35" s="35"/>
      <c r="F35" s="35">
        <f t="shared" ref="F35:F40" si="10">B35+C35+D35+E35</f>
        <v>1527.9</v>
      </c>
      <c r="G35" s="33">
        <f t="shared" ref="G35:G40" si="11">F35-B35</f>
        <v>0</v>
      </c>
      <c r="H35" s="33">
        <f t="shared" si="6"/>
        <v>0</v>
      </c>
    </row>
    <row r="36" spans="1:8" ht="15.05" hidden="1" customHeight="1" x14ac:dyDescent="0.3">
      <c r="A36" s="44" t="s">
        <v>23</v>
      </c>
      <c r="B36" s="33">
        <v>370089.1</v>
      </c>
      <c r="C36" s="35"/>
      <c r="D36" s="35"/>
      <c r="E36" s="35"/>
      <c r="F36" s="35">
        <f t="shared" si="10"/>
        <v>370089.1</v>
      </c>
      <c r="G36" s="33">
        <f t="shared" si="11"/>
        <v>0</v>
      </c>
      <c r="H36" s="33">
        <f t="shared" si="6"/>
        <v>0</v>
      </c>
    </row>
    <row r="37" spans="1:8" ht="30.05" hidden="1" customHeight="1" x14ac:dyDescent="0.3">
      <c r="A37" s="36" t="s">
        <v>24</v>
      </c>
      <c r="B37" s="33">
        <v>660</v>
      </c>
      <c r="C37" s="35"/>
      <c r="D37" s="35"/>
      <c r="E37" s="35"/>
      <c r="F37" s="35">
        <f t="shared" si="10"/>
        <v>660</v>
      </c>
      <c r="G37" s="33">
        <f t="shared" si="11"/>
        <v>0</v>
      </c>
      <c r="H37" s="33">
        <f t="shared" si="6"/>
        <v>0</v>
      </c>
    </row>
    <row r="38" spans="1:8" ht="15.05" hidden="1" customHeight="1" x14ac:dyDescent="0.3">
      <c r="A38" s="44" t="s">
        <v>25</v>
      </c>
      <c r="B38" s="35">
        <v>0</v>
      </c>
      <c r="C38" s="35"/>
      <c r="D38" s="35"/>
      <c r="E38" s="35"/>
      <c r="F38" s="35">
        <f t="shared" si="10"/>
        <v>0</v>
      </c>
      <c r="G38" s="33">
        <f t="shared" si="11"/>
        <v>0</v>
      </c>
      <c r="H38" s="33" t="e">
        <f t="shared" si="6"/>
        <v>#DIV/0!</v>
      </c>
    </row>
    <row r="39" spans="1:8" ht="15.05" hidden="1" customHeight="1" x14ac:dyDescent="0.3">
      <c r="A39" s="44" t="s">
        <v>19</v>
      </c>
      <c r="B39" s="35">
        <v>0</v>
      </c>
      <c r="C39" s="35"/>
      <c r="D39" s="35"/>
      <c r="E39" s="35"/>
      <c r="F39" s="35">
        <f t="shared" si="10"/>
        <v>0</v>
      </c>
      <c r="G39" s="33">
        <f t="shared" si="11"/>
        <v>0</v>
      </c>
      <c r="H39" s="33" t="e">
        <f t="shared" si="6"/>
        <v>#DIV/0!</v>
      </c>
    </row>
    <row r="40" spans="1:8" ht="15.05" hidden="1" customHeight="1" x14ac:dyDescent="0.3">
      <c r="A40" s="45" t="s">
        <v>116</v>
      </c>
      <c r="B40" s="35">
        <v>0</v>
      </c>
      <c r="C40" s="35"/>
      <c r="D40" s="35"/>
      <c r="E40" s="35"/>
      <c r="F40" s="35">
        <f t="shared" si="10"/>
        <v>0</v>
      </c>
      <c r="G40" s="33">
        <f t="shared" si="11"/>
        <v>0</v>
      </c>
      <c r="H40" s="33" t="e">
        <f t="shared" si="6"/>
        <v>#DIV/0!</v>
      </c>
    </row>
    <row r="41" spans="1:8" hidden="1" x14ac:dyDescent="0.3">
      <c r="A41" s="46" t="s">
        <v>20</v>
      </c>
      <c r="B41" s="47">
        <f>B7+B34</f>
        <v>6306522.7000000002</v>
      </c>
      <c r="C41" s="47"/>
      <c r="D41" s="47"/>
      <c r="E41" s="47"/>
      <c r="F41" s="47">
        <f>F7+F34</f>
        <v>7020230.5000000009</v>
      </c>
      <c r="G41" s="47">
        <f>G7+G34</f>
        <v>734040.2</v>
      </c>
      <c r="H41" s="33">
        <f t="shared" si="6"/>
        <v>11.639380922231517</v>
      </c>
    </row>
    <row r="42" spans="1:8" hidden="1" x14ac:dyDescent="0.3"/>
    <row r="43" spans="1:8" ht="23.2" hidden="1" x14ac:dyDescent="0.3">
      <c r="A43" s="54" t="s">
        <v>117</v>
      </c>
      <c r="B43" s="54"/>
      <c r="C43" s="54"/>
      <c r="D43" s="54"/>
      <c r="E43" s="54"/>
      <c r="F43" s="54"/>
      <c r="G43" s="54"/>
      <c r="H43" s="54"/>
    </row>
    <row r="44" spans="1:8" hidden="1" x14ac:dyDescent="0.3"/>
    <row r="45" spans="1:8" hidden="1" x14ac:dyDescent="0.3"/>
    <row r="46" spans="1:8" hidden="1" x14ac:dyDescent="0.3"/>
    <row r="47" spans="1:8" hidden="1" x14ac:dyDescent="0.3"/>
    <row r="48" spans="1:8" hidden="1" x14ac:dyDescent="0.3"/>
    <row r="49" hidden="1" x14ac:dyDescent="0.3"/>
    <row r="50" hidden="1" x14ac:dyDescent="0.3"/>
    <row r="51" hidden="1" x14ac:dyDescent="0.3"/>
  </sheetData>
  <mergeCells count="4">
    <mergeCell ref="A3:F3"/>
    <mergeCell ref="A5:A6"/>
    <mergeCell ref="G5:H5"/>
    <mergeCell ref="A43:H43"/>
  </mergeCells>
  <pageMargins left="0.39370078740157483" right="0.39370078740157483" top="0.59055118110236227" bottom="0.59055118110236227" header="0.35433070866141736" footer="0.23622047244094491"/>
  <pageSetup paperSize="9" scale="42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O85"/>
  <sheetViews>
    <sheetView tabSelected="1" topLeftCell="A2" zoomScale="60" zoomScaleNormal="60" zoomScaleSheetLayoutView="80" workbookViewId="0">
      <selection activeCell="N11" sqref="N11"/>
    </sheetView>
  </sheetViews>
  <sheetFormatPr defaultColWidth="18.6640625" defaultRowHeight="15.65" x14ac:dyDescent="0.3"/>
  <cols>
    <col min="1" max="1" width="61.44140625" style="4" customWidth="1"/>
    <col min="2" max="2" width="10.109375" style="4" customWidth="1"/>
    <col min="3" max="3" width="17" style="5" customWidth="1"/>
    <col min="4" max="8" width="13.33203125" style="5" customWidth="1"/>
    <col min="9" max="9" width="17.77734375" style="5" customWidth="1"/>
    <col min="10" max="10" width="19.77734375" style="5" customWidth="1"/>
    <col min="11" max="11" width="17" style="2" customWidth="1"/>
    <col min="12" max="12" width="18" style="2" customWidth="1"/>
    <col min="13" max="13" width="12.6640625" style="2" customWidth="1"/>
    <col min="14" max="14" width="13.88671875" style="2" customWidth="1"/>
    <col min="15" max="15" width="13.77734375" style="2" customWidth="1"/>
    <col min="16" max="258" width="9.109375" style="2" customWidth="1"/>
    <col min="259" max="259" width="89" style="2" customWidth="1"/>
    <col min="260" max="16384" width="18.6640625" style="2"/>
  </cols>
  <sheetData>
    <row r="1" spans="1:15" x14ac:dyDescent="0.3">
      <c r="A1" s="55" t="s">
        <v>203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5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5" s="3" customFormat="1" ht="16" hidden="1" customHeight="1" x14ac:dyDescent="0.25">
      <c r="A4" s="56" t="s">
        <v>103</v>
      </c>
      <c r="B4" s="56"/>
      <c r="C4" s="56"/>
      <c r="D4" s="56"/>
      <c r="E4" s="56"/>
      <c r="F4" s="56"/>
      <c r="G4" s="56"/>
      <c r="H4" s="56"/>
      <c r="I4" s="56"/>
      <c r="J4" s="56"/>
    </row>
    <row r="5" spans="1:15" x14ac:dyDescent="0.3">
      <c r="A5" s="4" t="s">
        <v>104</v>
      </c>
      <c r="K5" s="5"/>
      <c r="L5" s="5" t="s">
        <v>120</v>
      </c>
    </row>
    <row r="6" spans="1:15" ht="138.69999999999999" customHeight="1" x14ac:dyDescent="0.3">
      <c r="A6" s="57" t="s">
        <v>105</v>
      </c>
      <c r="B6" s="59" t="s">
        <v>121</v>
      </c>
      <c r="C6" s="1" t="s">
        <v>202</v>
      </c>
      <c r="D6" s="1" t="s">
        <v>208</v>
      </c>
      <c r="E6" s="1" t="s">
        <v>209</v>
      </c>
      <c r="F6" s="1" t="s">
        <v>210</v>
      </c>
      <c r="G6" s="1" t="s">
        <v>206</v>
      </c>
      <c r="H6" s="1" t="s">
        <v>211</v>
      </c>
      <c r="I6" s="1" t="s">
        <v>212</v>
      </c>
      <c r="J6" s="6" t="s">
        <v>204</v>
      </c>
      <c r="K6" s="61" t="s">
        <v>77</v>
      </c>
      <c r="L6" s="62"/>
    </row>
    <row r="7" spans="1:15" ht="18.350000000000001" customHeight="1" x14ac:dyDescent="0.3">
      <c r="A7" s="58"/>
      <c r="B7" s="60"/>
      <c r="C7" s="17" t="s">
        <v>120</v>
      </c>
      <c r="D7" s="17" t="s">
        <v>120</v>
      </c>
      <c r="E7" s="17" t="s">
        <v>120</v>
      </c>
      <c r="F7" s="17" t="s">
        <v>120</v>
      </c>
      <c r="G7" s="17" t="s">
        <v>120</v>
      </c>
      <c r="H7" s="17" t="s">
        <v>120</v>
      </c>
      <c r="I7" s="17" t="s">
        <v>120</v>
      </c>
      <c r="J7" s="17" t="s">
        <v>120</v>
      </c>
      <c r="K7" s="17" t="s">
        <v>120</v>
      </c>
      <c r="L7" s="6" t="s">
        <v>78</v>
      </c>
    </row>
    <row r="8" spans="1:15" x14ac:dyDescent="0.3">
      <c r="A8" s="7" t="s">
        <v>122</v>
      </c>
      <c r="B8" s="8"/>
      <c r="C8" s="9">
        <f>C9+C19+C22+C27+C37+C42+C45+C54+C58+C65+C71+C76+C80+C82</f>
        <v>23115754.23</v>
      </c>
      <c r="D8" s="9">
        <f t="shared" ref="D8:H8" si="0">D9+D19+D22+D27+D37+D42+D45+D54+D58+D65+D71+D76+D80+D82</f>
        <v>1550295.9000000001</v>
      </c>
      <c r="E8" s="9">
        <f t="shared" si="0"/>
        <v>-150.89999999999418</v>
      </c>
      <c r="F8" s="9">
        <f t="shared" si="0"/>
        <v>481799.8</v>
      </c>
      <c r="G8" s="9">
        <f t="shared" si="0"/>
        <v>-487062.09999999986</v>
      </c>
      <c r="H8" s="9">
        <f t="shared" si="0"/>
        <v>-100000.20000000001</v>
      </c>
      <c r="I8" s="9">
        <f>I9+I19+I22+I27+I37+I42+I45+I54+I58+I65+I71+I76+I80+I82</f>
        <v>190974.6</v>
      </c>
      <c r="J8" s="9">
        <f t="shared" ref="J8:K8" si="1">J9+J19+J22+J27+J37+J42+J45+J54+J58+J65+J71+J76+J80+J82</f>
        <v>24751611.330000006</v>
      </c>
      <c r="K8" s="9">
        <f t="shared" si="1"/>
        <v>1635857.0999999989</v>
      </c>
      <c r="L8" s="9">
        <f>K8/C8*100</f>
        <v>7.0768060765975669</v>
      </c>
    </row>
    <row r="9" spans="1:15" s="21" customFormat="1" x14ac:dyDescent="0.3">
      <c r="A9" s="18" t="s">
        <v>123</v>
      </c>
      <c r="B9" s="19" t="s">
        <v>26</v>
      </c>
      <c r="C9" s="20">
        <f>SUM(C10:C18)</f>
        <v>1550540.0999999999</v>
      </c>
      <c r="D9" s="20">
        <f t="shared" ref="D9:I9" si="2">SUM(D10:D18)</f>
        <v>101368.59999999999</v>
      </c>
      <c r="E9" s="20">
        <f t="shared" si="2"/>
        <v>934.2</v>
      </c>
      <c r="F9" s="20">
        <f t="shared" si="2"/>
        <v>67900.400000000009</v>
      </c>
      <c r="G9" s="20">
        <f t="shared" si="2"/>
        <v>-711507.5</v>
      </c>
      <c r="H9" s="20">
        <f t="shared" si="2"/>
        <v>-3309.6999999999989</v>
      </c>
      <c r="I9" s="20">
        <f t="shared" si="2"/>
        <v>-60699.8</v>
      </c>
      <c r="J9" s="20">
        <f>SUM(J10:J18)</f>
        <v>945226.29999999981</v>
      </c>
      <c r="K9" s="20">
        <f>SUM(K10:K18)</f>
        <v>-605313.80000000005</v>
      </c>
      <c r="L9" s="9">
        <f t="shared" ref="L9:L72" si="3">K9/C9*100</f>
        <v>-39.038900058115239</v>
      </c>
    </row>
    <row r="10" spans="1:15" ht="28.8" x14ac:dyDescent="0.3">
      <c r="A10" s="11" t="s">
        <v>124</v>
      </c>
      <c r="B10" s="12" t="s">
        <v>27</v>
      </c>
      <c r="C10" s="13">
        <v>1166.5</v>
      </c>
      <c r="D10" s="13">
        <v>150.19999999999999</v>
      </c>
      <c r="E10" s="13">
        <v>0</v>
      </c>
      <c r="F10" s="13">
        <v>0</v>
      </c>
      <c r="G10" s="13">
        <v>100</v>
      </c>
      <c r="H10" s="13">
        <v>-38</v>
      </c>
      <c r="I10" s="13">
        <v>0</v>
      </c>
      <c r="J10" s="14">
        <f>SUM(C10:I10)</f>
        <v>1378.7</v>
      </c>
      <c r="K10" s="15">
        <f>J10-C10</f>
        <v>212.20000000000005</v>
      </c>
      <c r="L10" s="9">
        <f t="shared" si="3"/>
        <v>18.191170167166742</v>
      </c>
      <c r="M10" s="24"/>
    </row>
    <row r="11" spans="1:15" ht="43.2" x14ac:dyDescent="0.3">
      <c r="A11" s="11" t="s">
        <v>125</v>
      </c>
      <c r="B11" s="12" t="s">
        <v>28</v>
      </c>
      <c r="C11" s="13">
        <v>101836.2</v>
      </c>
      <c r="D11" s="13">
        <v>1780.3</v>
      </c>
      <c r="E11" s="13">
        <v>1545</v>
      </c>
      <c r="F11" s="13">
        <v>950</v>
      </c>
      <c r="G11" s="13">
        <v>2120</v>
      </c>
      <c r="H11" s="13">
        <v>7030</v>
      </c>
      <c r="I11" s="13">
        <v>0</v>
      </c>
      <c r="J11" s="14">
        <f t="shared" ref="J11:J74" si="4">SUM(C11:I11)</f>
        <v>115261.5</v>
      </c>
      <c r="K11" s="15">
        <f t="shared" ref="K11:K74" si="5">J11-C11</f>
        <v>13425.300000000003</v>
      </c>
      <c r="L11" s="9">
        <f t="shared" si="3"/>
        <v>13.183229539201191</v>
      </c>
      <c r="M11" s="24"/>
      <c r="N11" s="24"/>
      <c r="O11" s="24"/>
    </row>
    <row r="12" spans="1:15" ht="43.2" x14ac:dyDescent="0.3">
      <c r="A12" s="11" t="s">
        <v>126</v>
      </c>
      <c r="B12" s="12" t="s">
        <v>29</v>
      </c>
      <c r="C12" s="13">
        <v>142460.1</v>
      </c>
      <c r="D12" s="13">
        <v>12248.8</v>
      </c>
      <c r="E12" s="13">
        <v>100</v>
      </c>
      <c r="F12" s="13">
        <v>900</v>
      </c>
      <c r="G12" s="13">
        <v>14650</v>
      </c>
      <c r="H12" s="13">
        <v>-662</v>
      </c>
      <c r="I12" s="13">
        <v>0</v>
      </c>
      <c r="J12" s="14">
        <f t="shared" si="4"/>
        <v>169696.9</v>
      </c>
      <c r="K12" s="15">
        <f t="shared" si="5"/>
        <v>27236.799999999988</v>
      </c>
      <c r="L12" s="9">
        <f t="shared" si="3"/>
        <v>19.118897150851353</v>
      </c>
      <c r="M12" s="24"/>
      <c r="N12" s="24"/>
      <c r="O12" s="24"/>
    </row>
    <row r="13" spans="1:15" x14ac:dyDescent="0.3">
      <c r="A13" s="11" t="s">
        <v>127</v>
      </c>
      <c r="B13" s="12" t="s">
        <v>30</v>
      </c>
      <c r="C13" s="13">
        <v>47982.6</v>
      </c>
      <c r="D13" s="13">
        <v>2988.5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4">
        <f t="shared" si="4"/>
        <v>50971.1</v>
      </c>
      <c r="K13" s="15">
        <f t="shared" si="5"/>
        <v>2988.5</v>
      </c>
      <c r="L13" s="9">
        <f t="shared" si="3"/>
        <v>6.2282994252083048</v>
      </c>
      <c r="M13" s="24"/>
    </row>
    <row r="14" spans="1:15" ht="43.2" x14ac:dyDescent="0.3">
      <c r="A14" s="11" t="s">
        <v>128</v>
      </c>
      <c r="B14" s="12" t="s">
        <v>31</v>
      </c>
      <c r="C14" s="13">
        <v>74005.5</v>
      </c>
      <c r="D14" s="13">
        <v>6887.8</v>
      </c>
      <c r="E14" s="13">
        <v>0</v>
      </c>
      <c r="F14" s="13">
        <v>0</v>
      </c>
      <c r="G14" s="13">
        <v>283.60000000000002</v>
      </c>
      <c r="H14" s="13">
        <v>3389.1</v>
      </c>
      <c r="I14" s="13">
        <v>-800</v>
      </c>
      <c r="J14" s="14">
        <f t="shared" si="4"/>
        <v>83766.000000000015</v>
      </c>
      <c r="K14" s="15">
        <f t="shared" si="5"/>
        <v>9760.5000000000146</v>
      </c>
      <c r="L14" s="9">
        <f t="shared" si="3"/>
        <v>13.188884609927658</v>
      </c>
      <c r="M14" s="24"/>
    </row>
    <row r="15" spans="1:15" x14ac:dyDescent="0.3">
      <c r="A15" s="11" t="s">
        <v>129</v>
      </c>
      <c r="B15" s="12" t="s">
        <v>32</v>
      </c>
      <c r="C15" s="13">
        <v>22626</v>
      </c>
      <c r="D15" s="13">
        <v>6438.8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4">
        <f t="shared" si="4"/>
        <v>29064.799999999999</v>
      </c>
      <c r="K15" s="15">
        <f t="shared" si="5"/>
        <v>6438.7999999999993</v>
      </c>
      <c r="L15" s="9">
        <f t="shared" si="3"/>
        <v>28.457526739149646</v>
      </c>
      <c r="M15" s="24"/>
    </row>
    <row r="16" spans="1:15" x14ac:dyDescent="0.3">
      <c r="A16" s="11" t="s">
        <v>130</v>
      </c>
      <c r="B16" s="12" t="s">
        <v>33</v>
      </c>
      <c r="C16" s="13">
        <v>28158.799999999999</v>
      </c>
      <c r="D16" s="13">
        <v>195</v>
      </c>
      <c r="E16" s="13">
        <v>0</v>
      </c>
      <c r="F16" s="13">
        <v>0</v>
      </c>
      <c r="G16" s="13">
        <v>7480</v>
      </c>
      <c r="H16" s="13">
        <v>2236</v>
      </c>
      <c r="I16" s="13">
        <v>0</v>
      </c>
      <c r="J16" s="14">
        <f t="shared" si="4"/>
        <v>38069.800000000003</v>
      </c>
      <c r="K16" s="15">
        <f t="shared" si="5"/>
        <v>9911.0000000000036</v>
      </c>
      <c r="L16" s="9">
        <f t="shared" si="3"/>
        <v>35.196812364163257</v>
      </c>
      <c r="M16" s="24"/>
    </row>
    <row r="17" spans="1:15" x14ac:dyDescent="0.3">
      <c r="A17" s="11" t="s">
        <v>131</v>
      </c>
      <c r="B17" s="12" t="s">
        <v>34</v>
      </c>
      <c r="C17" s="13">
        <v>20000</v>
      </c>
      <c r="D17" s="13">
        <v>0</v>
      </c>
      <c r="E17" s="13">
        <v>-810</v>
      </c>
      <c r="F17" s="13">
        <v>-7998.9</v>
      </c>
      <c r="G17" s="13">
        <v>-8050</v>
      </c>
      <c r="H17" s="13">
        <v>0</v>
      </c>
      <c r="I17" s="13">
        <v>0</v>
      </c>
      <c r="J17" s="14">
        <f t="shared" si="4"/>
        <v>3141.1000000000004</v>
      </c>
      <c r="K17" s="15">
        <f t="shared" si="5"/>
        <v>-16858.900000000001</v>
      </c>
      <c r="L17" s="9">
        <f t="shared" si="3"/>
        <v>-84.294499999999999</v>
      </c>
      <c r="M17" s="24"/>
      <c r="N17" s="24"/>
      <c r="O17" s="24"/>
    </row>
    <row r="18" spans="1:15" x14ac:dyDescent="0.3">
      <c r="A18" s="11" t="s">
        <v>132</v>
      </c>
      <c r="B18" s="12" t="s">
        <v>35</v>
      </c>
      <c r="C18" s="13">
        <v>1112304.3999999999</v>
      </c>
      <c r="D18" s="13">
        <v>70679.199999999997</v>
      </c>
      <c r="E18" s="13">
        <v>99.2</v>
      </c>
      <c r="F18" s="13">
        <v>74049.3</v>
      </c>
      <c r="G18" s="13">
        <v>-728091.1</v>
      </c>
      <c r="H18" s="13">
        <v>-15264.8</v>
      </c>
      <c r="I18" s="13">
        <v>-59899.8</v>
      </c>
      <c r="J18" s="14">
        <f t="shared" si="4"/>
        <v>453876.39999999991</v>
      </c>
      <c r="K18" s="15">
        <f t="shared" si="5"/>
        <v>-658428</v>
      </c>
      <c r="L18" s="9">
        <f t="shared" si="3"/>
        <v>-59.194946994725548</v>
      </c>
      <c r="M18" s="24"/>
      <c r="N18" s="24"/>
      <c r="O18" s="24"/>
    </row>
    <row r="19" spans="1:15" s="21" customFormat="1" x14ac:dyDescent="0.3">
      <c r="A19" s="18" t="s">
        <v>133</v>
      </c>
      <c r="B19" s="19" t="s">
        <v>36</v>
      </c>
      <c r="C19" s="20">
        <f>SUM(C20:C21)</f>
        <v>10137</v>
      </c>
      <c r="D19" s="20">
        <f t="shared" ref="D19:G19" si="6">SUM(D20:D21)</f>
        <v>0</v>
      </c>
      <c r="E19" s="20">
        <f t="shared" si="6"/>
        <v>0</v>
      </c>
      <c r="F19" s="20">
        <f t="shared" si="6"/>
        <v>0</v>
      </c>
      <c r="G19" s="20">
        <f t="shared" si="6"/>
        <v>2310.1</v>
      </c>
      <c r="H19" s="20">
        <f>SUM(H20:H21)</f>
        <v>0</v>
      </c>
      <c r="I19" s="20">
        <f>SUM(I20:I21)</f>
        <v>0</v>
      </c>
      <c r="J19" s="20">
        <f>SUM(J20:J21)</f>
        <v>12447.1</v>
      </c>
      <c r="K19" s="20">
        <f>SUM(K20:K21)</f>
        <v>2310.1000000000004</v>
      </c>
      <c r="L19" s="9">
        <f t="shared" si="3"/>
        <v>22.788793528657397</v>
      </c>
    </row>
    <row r="20" spans="1:15" x14ac:dyDescent="0.3">
      <c r="A20" s="11" t="s">
        <v>134</v>
      </c>
      <c r="B20" s="12" t="s">
        <v>37</v>
      </c>
      <c r="C20" s="13">
        <v>10094.299999999999</v>
      </c>
      <c r="D20" s="13">
        <v>0</v>
      </c>
      <c r="E20" s="13">
        <v>0</v>
      </c>
      <c r="F20" s="13">
        <v>0</v>
      </c>
      <c r="G20" s="13">
        <v>2310.1</v>
      </c>
      <c r="H20" s="13">
        <v>0</v>
      </c>
      <c r="I20" s="13">
        <v>0</v>
      </c>
      <c r="J20" s="14">
        <f t="shared" si="4"/>
        <v>12404.4</v>
      </c>
      <c r="K20" s="15">
        <f t="shared" si="5"/>
        <v>2310.1000000000004</v>
      </c>
      <c r="L20" s="9">
        <f t="shared" si="3"/>
        <v>22.885192633466417</v>
      </c>
    </row>
    <row r="21" spans="1:15" x14ac:dyDescent="0.3">
      <c r="A21" s="11" t="s">
        <v>135</v>
      </c>
      <c r="B21" s="12" t="s">
        <v>38</v>
      </c>
      <c r="C21" s="13">
        <v>42.7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4">
        <f t="shared" si="4"/>
        <v>42.7</v>
      </c>
      <c r="K21" s="15">
        <f t="shared" si="5"/>
        <v>0</v>
      </c>
      <c r="L21" s="9">
        <f t="shared" si="3"/>
        <v>0</v>
      </c>
    </row>
    <row r="22" spans="1:15" s="21" customFormat="1" ht="28.8" x14ac:dyDescent="0.3">
      <c r="A22" s="18" t="s">
        <v>136</v>
      </c>
      <c r="B22" s="19" t="s">
        <v>39</v>
      </c>
      <c r="C22" s="20">
        <f>SUM(C23:C26)</f>
        <v>90575.2</v>
      </c>
      <c r="D22" s="20">
        <f t="shared" ref="D22:K22" si="7">SUM(D23:D26)</f>
        <v>86441.600000000006</v>
      </c>
      <c r="E22" s="20">
        <f t="shared" si="7"/>
        <v>0</v>
      </c>
      <c r="F22" s="20">
        <f t="shared" si="7"/>
        <v>0</v>
      </c>
      <c r="G22" s="20">
        <f t="shared" si="7"/>
        <v>-83278.100000000006</v>
      </c>
      <c r="H22" s="20">
        <f t="shared" si="7"/>
        <v>-1392.7</v>
      </c>
      <c r="I22" s="20">
        <f t="shared" si="7"/>
        <v>0</v>
      </c>
      <c r="J22" s="20">
        <f t="shared" si="7"/>
        <v>92346</v>
      </c>
      <c r="K22" s="20">
        <f t="shared" si="7"/>
        <v>1770.8000000000029</v>
      </c>
      <c r="L22" s="9">
        <f t="shared" si="3"/>
        <v>1.9550605463747281</v>
      </c>
    </row>
    <row r="23" spans="1:15" x14ac:dyDescent="0.3">
      <c r="A23" s="11" t="s">
        <v>137</v>
      </c>
      <c r="B23" s="12" t="s">
        <v>40</v>
      </c>
      <c r="C23" s="13">
        <v>22151</v>
      </c>
      <c r="D23" s="13">
        <v>0</v>
      </c>
      <c r="E23" s="13">
        <v>0</v>
      </c>
      <c r="F23" s="13">
        <v>0</v>
      </c>
      <c r="G23" s="13">
        <v>1721.9</v>
      </c>
      <c r="H23" s="13">
        <v>0</v>
      </c>
      <c r="I23" s="13">
        <v>0</v>
      </c>
      <c r="J23" s="14">
        <f>SUM(C23:I23)</f>
        <v>23872.9</v>
      </c>
      <c r="K23" s="15">
        <f t="shared" si="5"/>
        <v>1721.9000000000015</v>
      </c>
      <c r="L23" s="9">
        <f>K23/C23*100</f>
        <v>7.7734639519660576</v>
      </c>
    </row>
    <row r="24" spans="1:15" ht="28.8" x14ac:dyDescent="0.3">
      <c r="A24" s="11" t="s">
        <v>138</v>
      </c>
      <c r="B24" s="12" t="s">
        <v>41</v>
      </c>
      <c r="C24" s="13">
        <v>53064.2</v>
      </c>
      <c r="D24" s="13">
        <v>1441.6</v>
      </c>
      <c r="E24" s="13">
        <v>0</v>
      </c>
      <c r="F24" s="13">
        <v>0</v>
      </c>
      <c r="G24" s="13">
        <v>0</v>
      </c>
      <c r="H24" s="13">
        <v>-1392.7</v>
      </c>
      <c r="I24" s="13">
        <v>0</v>
      </c>
      <c r="J24" s="14">
        <f t="shared" si="4"/>
        <v>53113.1</v>
      </c>
      <c r="K24" s="15">
        <f t="shared" si="5"/>
        <v>48.900000000001455</v>
      </c>
      <c r="L24" s="9">
        <f t="shared" si="3"/>
        <v>9.215252467765736E-2</v>
      </c>
      <c r="M24" s="24"/>
    </row>
    <row r="25" spans="1:15" x14ac:dyDescent="0.3">
      <c r="A25" s="11" t="s">
        <v>139</v>
      </c>
      <c r="B25" s="12" t="s">
        <v>140</v>
      </c>
      <c r="C25" s="15"/>
      <c r="D25" s="15"/>
      <c r="E25" s="15"/>
      <c r="F25" s="15"/>
      <c r="G25" s="15"/>
      <c r="H25" s="15"/>
      <c r="I25" s="15"/>
      <c r="J25" s="14">
        <f t="shared" si="4"/>
        <v>0</v>
      </c>
      <c r="K25" s="15">
        <f t="shared" si="5"/>
        <v>0</v>
      </c>
      <c r="L25" s="9">
        <v>0</v>
      </c>
    </row>
    <row r="26" spans="1:15" ht="28.8" x14ac:dyDescent="0.3">
      <c r="A26" s="11" t="s">
        <v>141</v>
      </c>
      <c r="B26" s="12" t="s">
        <v>42</v>
      </c>
      <c r="C26" s="13">
        <v>15360</v>
      </c>
      <c r="D26" s="13">
        <v>85000</v>
      </c>
      <c r="E26" s="13">
        <v>0</v>
      </c>
      <c r="F26" s="13">
        <v>0</v>
      </c>
      <c r="G26" s="13">
        <v>-85000</v>
      </c>
      <c r="H26" s="13">
        <v>0</v>
      </c>
      <c r="I26" s="13">
        <v>0</v>
      </c>
      <c r="J26" s="14">
        <f t="shared" si="4"/>
        <v>15360</v>
      </c>
      <c r="K26" s="15">
        <f t="shared" si="5"/>
        <v>0</v>
      </c>
      <c r="L26" s="9">
        <f t="shared" si="3"/>
        <v>0</v>
      </c>
      <c r="M26" s="24"/>
    </row>
    <row r="27" spans="1:15" s="23" customFormat="1" x14ac:dyDescent="0.3">
      <c r="A27" s="18" t="s">
        <v>142</v>
      </c>
      <c r="B27" s="19" t="s">
        <v>43</v>
      </c>
      <c r="C27" s="22">
        <f>SUM(C28:C36)</f>
        <v>4163753.3</v>
      </c>
      <c r="D27" s="22">
        <f t="shared" ref="D27:K27" si="8">SUM(D28:D36)</f>
        <v>336631.60000000003</v>
      </c>
      <c r="E27" s="22">
        <f t="shared" si="8"/>
        <v>400</v>
      </c>
      <c r="F27" s="22">
        <f>SUM(F28:F36)</f>
        <v>83241.899999999994</v>
      </c>
      <c r="G27" s="22">
        <f t="shared" si="8"/>
        <v>-50926.8</v>
      </c>
      <c r="H27" s="22">
        <f t="shared" si="8"/>
        <v>6021.6999999999989</v>
      </c>
      <c r="I27" s="22">
        <f t="shared" si="8"/>
        <v>180923.9</v>
      </c>
      <c r="J27" s="22">
        <f t="shared" si="8"/>
        <v>4720045.6000000006</v>
      </c>
      <c r="K27" s="22">
        <f t="shared" si="8"/>
        <v>556292.30000000005</v>
      </c>
      <c r="L27" s="9">
        <f t="shared" si="3"/>
        <v>13.360356868405246</v>
      </c>
    </row>
    <row r="28" spans="1:15" s="10" customFormat="1" x14ac:dyDescent="0.3">
      <c r="A28" s="11" t="s">
        <v>143</v>
      </c>
      <c r="B28" s="12" t="s">
        <v>44</v>
      </c>
      <c r="C28" s="13">
        <v>156685.20000000001</v>
      </c>
      <c r="D28" s="13">
        <v>11050</v>
      </c>
      <c r="E28" s="13">
        <v>0</v>
      </c>
      <c r="F28" s="13">
        <v>0</v>
      </c>
      <c r="G28" s="13">
        <v>0</v>
      </c>
      <c r="H28" s="13">
        <v>-1000</v>
      </c>
      <c r="I28" s="13">
        <v>0</v>
      </c>
      <c r="J28" s="14">
        <f t="shared" si="4"/>
        <v>166735.20000000001</v>
      </c>
      <c r="K28" s="15">
        <f t="shared" si="5"/>
        <v>10050</v>
      </c>
      <c r="L28" s="9">
        <f t="shared" si="3"/>
        <v>6.4141348385169747</v>
      </c>
      <c r="M28" s="25"/>
    </row>
    <row r="29" spans="1:15" x14ac:dyDescent="0.3">
      <c r="A29" s="11" t="s">
        <v>144</v>
      </c>
      <c r="B29" s="12" t="s">
        <v>76</v>
      </c>
      <c r="C29" s="13">
        <v>1000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4">
        <f t="shared" si="4"/>
        <v>1000</v>
      </c>
      <c r="K29" s="15">
        <f t="shared" si="5"/>
        <v>0</v>
      </c>
      <c r="L29" s="9">
        <f t="shared" si="3"/>
        <v>0</v>
      </c>
      <c r="M29" s="25"/>
    </row>
    <row r="30" spans="1:15" x14ac:dyDescent="0.3">
      <c r="A30" s="11" t="s">
        <v>145</v>
      </c>
      <c r="B30" s="12" t="s">
        <v>45</v>
      </c>
      <c r="C30" s="13">
        <v>1014391.3</v>
      </c>
      <c r="D30" s="13">
        <v>8705.7999999999993</v>
      </c>
      <c r="E30" s="13">
        <v>400</v>
      </c>
      <c r="F30" s="13">
        <v>-37559.599999999999</v>
      </c>
      <c r="G30" s="13">
        <v>10243.700000000001</v>
      </c>
      <c r="H30" s="13">
        <v>8169.4</v>
      </c>
      <c r="I30" s="13">
        <v>0</v>
      </c>
      <c r="J30" s="14">
        <f t="shared" si="4"/>
        <v>1004350.6000000001</v>
      </c>
      <c r="K30" s="15">
        <f t="shared" si="5"/>
        <v>-10040.699999999953</v>
      </c>
      <c r="L30" s="9">
        <f t="shared" si="3"/>
        <v>-0.98982512961220714</v>
      </c>
      <c r="M30" s="25"/>
      <c r="N30" s="24"/>
      <c r="O30" s="24"/>
    </row>
    <row r="31" spans="1:15" x14ac:dyDescent="0.3">
      <c r="A31" s="11" t="s">
        <v>146</v>
      </c>
      <c r="B31" s="12" t="s">
        <v>46</v>
      </c>
      <c r="C31" s="13">
        <v>294197.3</v>
      </c>
      <c r="D31" s="13">
        <v>-5188.3999999999996</v>
      </c>
      <c r="E31" s="13">
        <v>0</v>
      </c>
      <c r="F31" s="13">
        <v>98601.4</v>
      </c>
      <c r="G31" s="13">
        <v>22188.5</v>
      </c>
      <c r="H31" s="13">
        <v>0</v>
      </c>
      <c r="I31" s="13">
        <v>0</v>
      </c>
      <c r="J31" s="14">
        <f t="shared" si="4"/>
        <v>409798.79999999993</v>
      </c>
      <c r="K31" s="15">
        <f t="shared" si="5"/>
        <v>115601.49999999994</v>
      </c>
      <c r="L31" s="9">
        <f t="shared" si="3"/>
        <v>39.293868434550539</v>
      </c>
      <c r="M31" s="25"/>
      <c r="N31" s="24"/>
    </row>
    <row r="32" spans="1:15" x14ac:dyDescent="0.3">
      <c r="A32" s="11" t="s">
        <v>147</v>
      </c>
      <c r="B32" s="12" t="s">
        <v>47</v>
      </c>
      <c r="C32" s="13">
        <v>81419.199999999997</v>
      </c>
      <c r="D32" s="13">
        <v>9594.9</v>
      </c>
      <c r="E32" s="13">
        <v>0</v>
      </c>
      <c r="F32" s="13">
        <v>22600</v>
      </c>
      <c r="G32" s="13">
        <v>0</v>
      </c>
      <c r="H32" s="13">
        <v>0</v>
      </c>
      <c r="I32" s="13">
        <v>923.9</v>
      </c>
      <c r="J32" s="14">
        <f>SUM(C32:I32)</f>
        <v>114537.99999999999</v>
      </c>
      <c r="K32" s="15">
        <f t="shared" si="5"/>
        <v>33118.799999999988</v>
      </c>
      <c r="L32" s="9">
        <f t="shared" si="3"/>
        <v>40.676891937036949</v>
      </c>
      <c r="M32" s="25"/>
      <c r="N32" s="24"/>
    </row>
    <row r="33" spans="1:15" x14ac:dyDescent="0.3">
      <c r="A33" s="11" t="s">
        <v>148</v>
      </c>
      <c r="B33" s="12" t="s">
        <v>48</v>
      </c>
      <c r="C33" s="13">
        <v>128916.1</v>
      </c>
      <c r="D33" s="13">
        <v>9817</v>
      </c>
      <c r="E33" s="13">
        <v>0</v>
      </c>
      <c r="F33" s="13">
        <v>-7053.7</v>
      </c>
      <c r="G33" s="13">
        <v>-99000</v>
      </c>
      <c r="H33" s="13">
        <v>2604.1999999999998</v>
      </c>
      <c r="I33" s="13">
        <v>10000</v>
      </c>
      <c r="J33" s="14">
        <f>SUM(C33:I33)</f>
        <v>45283.599999999991</v>
      </c>
      <c r="K33" s="15">
        <f t="shared" si="5"/>
        <v>-83632.500000000015</v>
      </c>
      <c r="L33" s="9">
        <f t="shared" si="3"/>
        <v>-64.873588326050822</v>
      </c>
      <c r="M33" s="25"/>
      <c r="N33" s="24"/>
    </row>
    <row r="34" spans="1:15" x14ac:dyDescent="0.3">
      <c r="A34" s="11" t="s">
        <v>149</v>
      </c>
      <c r="B34" s="12" t="s">
        <v>49</v>
      </c>
      <c r="C34" s="13">
        <v>1455854.6</v>
      </c>
      <c r="D34" s="13">
        <v>291355.90000000002</v>
      </c>
      <c r="E34" s="13">
        <v>0</v>
      </c>
      <c r="F34" s="13">
        <v>0.1</v>
      </c>
      <c r="G34" s="13">
        <v>12641</v>
      </c>
      <c r="H34" s="13">
        <v>0</v>
      </c>
      <c r="I34" s="13">
        <v>170000</v>
      </c>
      <c r="J34" s="14">
        <f>SUM(C34:I34)</f>
        <v>1929851.6</v>
      </c>
      <c r="K34" s="15">
        <f t="shared" si="5"/>
        <v>473997</v>
      </c>
      <c r="L34" s="9">
        <f t="shared" si="3"/>
        <v>32.557990337771365</v>
      </c>
      <c r="M34" s="25"/>
      <c r="N34" s="24"/>
    </row>
    <row r="35" spans="1:15" x14ac:dyDescent="0.3">
      <c r="A35" s="11" t="s">
        <v>150</v>
      </c>
      <c r="B35" s="12" t="s">
        <v>50</v>
      </c>
      <c r="C35" s="13">
        <v>36117.4</v>
      </c>
      <c r="D35" s="13">
        <v>0</v>
      </c>
      <c r="E35" s="13">
        <v>0</v>
      </c>
      <c r="F35" s="13">
        <v>7053.8</v>
      </c>
      <c r="G35" s="13">
        <v>0</v>
      </c>
      <c r="H35" s="13">
        <v>0</v>
      </c>
      <c r="I35" s="13">
        <v>0</v>
      </c>
      <c r="J35" s="14">
        <f t="shared" si="4"/>
        <v>43171.200000000004</v>
      </c>
      <c r="K35" s="15">
        <f t="shared" si="5"/>
        <v>7053.8000000000029</v>
      </c>
      <c r="L35" s="9">
        <f t="shared" si="3"/>
        <v>19.530198740773152</v>
      </c>
      <c r="M35" s="25"/>
      <c r="N35" s="24"/>
    </row>
    <row r="36" spans="1:15" x14ac:dyDescent="0.3">
      <c r="A36" s="11" t="s">
        <v>151</v>
      </c>
      <c r="B36" s="12" t="s">
        <v>51</v>
      </c>
      <c r="C36" s="13">
        <v>995172.2</v>
      </c>
      <c r="D36" s="13">
        <v>11296.4</v>
      </c>
      <c r="E36" s="13">
        <v>0</v>
      </c>
      <c r="F36" s="13">
        <v>-400.1</v>
      </c>
      <c r="G36" s="13">
        <v>3000</v>
      </c>
      <c r="H36" s="13">
        <v>-3751.9</v>
      </c>
      <c r="I36" s="13">
        <v>0</v>
      </c>
      <c r="J36" s="14">
        <f t="shared" si="4"/>
        <v>1005316.6</v>
      </c>
      <c r="K36" s="15">
        <f t="shared" si="5"/>
        <v>10144.400000000023</v>
      </c>
      <c r="L36" s="9">
        <f t="shared" si="3"/>
        <v>1.0193612723506569</v>
      </c>
      <c r="M36" s="25"/>
      <c r="N36" s="24"/>
    </row>
    <row r="37" spans="1:15" s="23" customFormat="1" x14ac:dyDescent="0.3">
      <c r="A37" s="18" t="s">
        <v>152</v>
      </c>
      <c r="B37" s="19" t="s">
        <v>52</v>
      </c>
      <c r="C37" s="22">
        <f t="shared" ref="C37:K37" si="9">SUM(C38:C41)</f>
        <v>2001936.1</v>
      </c>
      <c r="D37" s="22">
        <f t="shared" si="9"/>
        <v>214651.8</v>
      </c>
      <c r="E37" s="22">
        <f t="shared" si="9"/>
        <v>-86086.2</v>
      </c>
      <c r="F37" s="22">
        <f t="shared" si="9"/>
        <v>1083.2</v>
      </c>
      <c r="G37" s="22">
        <f t="shared" si="9"/>
        <v>-950.20000000000027</v>
      </c>
      <c r="H37" s="22">
        <f t="shared" si="9"/>
        <v>81517.3</v>
      </c>
      <c r="I37" s="22">
        <f t="shared" si="9"/>
        <v>-10000</v>
      </c>
      <c r="J37" s="22">
        <f t="shared" si="9"/>
        <v>2202152</v>
      </c>
      <c r="K37" s="22">
        <f t="shared" si="9"/>
        <v>200215.89999999994</v>
      </c>
      <c r="L37" s="9">
        <f t="shared" si="3"/>
        <v>10.001113422151683</v>
      </c>
    </row>
    <row r="38" spans="1:15" x14ac:dyDescent="0.3">
      <c r="A38" s="11" t="s">
        <v>153</v>
      </c>
      <c r="B38" s="12" t="s">
        <v>53</v>
      </c>
      <c r="C38" s="13">
        <v>1351624.8</v>
      </c>
      <c r="D38" s="13">
        <v>27423.8</v>
      </c>
      <c r="E38" s="13">
        <v>-27423.599999999999</v>
      </c>
      <c r="F38" s="13">
        <v>0</v>
      </c>
      <c r="G38" s="13">
        <v>-3026.3</v>
      </c>
      <c r="H38" s="13">
        <v>0</v>
      </c>
      <c r="I38" s="13">
        <v>0</v>
      </c>
      <c r="J38" s="14">
        <f t="shared" si="4"/>
        <v>1348598.7</v>
      </c>
      <c r="K38" s="15">
        <f t="shared" si="5"/>
        <v>-3026.1000000000931</v>
      </c>
      <c r="L38" s="9">
        <f t="shared" si="3"/>
        <v>-0.22388609620066849</v>
      </c>
      <c r="M38" s="25"/>
      <c r="N38" s="24"/>
    </row>
    <row r="39" spans="1:15" x14ac:dyDescent="0.3">
      <c r="A39" s="11" t="s">
        <v>154</v>
      </c>
      <c r="B39" s="12" t="s">
        <v>54</v>
      </c>
      <c r="C39" s="13">
        <v>490577.4</v>
      </c>
      <c r="D39" s="13">
        <v>184228.7</v>
      </c>
      <c r="E39" s="13">
        <v>-58662.6</v>
      </c>
      <c r="F39" s="13">
        <v>1083.2</v>
      </c>
      <c r="G39" s="13">
        <v>2076.1</v>
      </c>
      <c r="H39" s="13">
        <v>80100</v>
      </c>
      <c r="I39" s="13">
        <v>-10000</v>
      </c>
      <c r="J39" s="14">
        <f t="shared" si="4"/>
        <v>689402.8</v>
      </c>
      <c r="K39" s="15">
        <f t="shared" si="5"/>
        <v>198825.40000000002</v>
      </c>
      <c r="L39" s="9">
        <f t="shared" si="3"/>
        <v>40.528854366303875</v>
      </c>
      <c r="M39" s="25"/>
      <c r="N39" s="24"/>
      <c r="O39" s="24"/>
    </row>
    <row r="40" spans="1:15" x14ac:dyDescent="0.3">
      <c r="A40" s="11" t="s">
        <v>155</v>
      </c>
      <c r="B40" s="12" t="s">
        <v>79</v>
      </c>
      <c r="C40" s="13">
        <v>101520.7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4">
        <f t="shared" si="4"/>
        <v>101520.7</v>
      </c>
      <c r="K40" s="15">
        <f t="shared" si="5"/>
        <v>0</v>
      </c>
      <c r="L40" s="9">
        <f t="shared" si="3"/>
        <v>0</v>
      </c>
      <c r="M40" s="25"/>
    </row>
    <row r="41" spans="1:15" x14ac:dyDescent="0.3">
      <c r="A41" s="11" t="s">
        <v>156</v>
      </c>
      <c r="B41" s="12" t="s">
        <v>55</v>
      </c>
      <c r="C41" s="13">
        <v>58213.2</v>
      </c>
      <c r="D41" s="13">
        <v>2999.3</v>
      </c>
      <c r="E41" s="13">
        <v>0</v>
      </c>
      <c r="F41" s="13">
        <v>0</v>
      </c>
      <c r="G41" s="13">
        <v>0</v>
      </c>
      <c r="H41" s="13">
        <v>1417.3</v>
      </c>
      <c r="I41" s="13">
        <v>0</v>
      </c>
      <c r="J41" s="14">
        <f t="shared" si="4"/>
        <v>62629.8</v>
      </c>
      <c r="K41" s="15">
        <f t="shared" si="5"/>
        <v>4416.6000000000058</v>
      </c>
      <c r="L41" s="9">
        <f t="shared" si="3"/>
        <v>7.5869390447527465</v>
      </c>
      <c r="M41" s="25"/>
    </row>
    <row r="42" spans="1:15" s="23" customFormat="1" x14ac:dyDescent="0.3">
      <c r="A42" s="18" t="s">
        <v>157</v>
      </c>
      <c r="B42" s="19" t="s">
        <v>56</v>
      </c>
      <c r="C42" s="22">
        <f t="shared" ref="C42:K42" si="10">SUM(C43:C44)</f>
        <v>73733.600000000006</v>
      </c>
      <c r="D42" s="22">
        <f t="shared" si="10"/>
        <v>9261.7999999999993</v>
      </c>
      <c r="E42" s="22">
        <f t="shared" si="10"/>
        <v>0</v>
      </c>
      <c r="F42" s="22">
        <f t="shared" si="10"/>
        <v>0</v>
      </c>
      <c r="G42" s="22">
        <f t="shared" si="10"/>
        <v>0</v>
      </c>
      <c r="H42" s="22">
        <f t="shared" si="10"/>
        <v>0</v>
      </c>
      <c r="I42" s="22">
        <f t="shared" si="10"/>
        <v>0</v>
      </c>
      <c r="J42" s="22">
        <f t="shared" si="10"/>
        <v>82995.399999999994</v>
      </c>
      <c r="K42" s="22">
        <f t="shared" si="10"/>
        <v>9261.7999999999956</v>
      </c>
      <c r="L42" s="9">
        <f t="shared" si="3"/>
        <v>12.561166144064572</v>
      </c>
    </row>
    <row r="43" spans="1:15" s="10" customFormat="1" ht="28.8" x14ac:dyDescent="0.3">
      <c r="A43" s="11" t="s">
        <v>158</v>
      </c>
      <c r="B43" s="12" t="s">
        <v>57</v>
      </c>
      <c r="C43" s="13">
        <v>5063.8</v>
      </c>
      <c r="D43" s="13">
        <v>7188.4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4">
        <f t="shared" si="4"/>
        <v>12252.2</v>
      </c>
      <c r="K43" s="15">
        <f t="shared" si="5"/>
        <v>7188.4000000000005</v>
      </c>
      <c r="L43" s="9">
        <f t="shared" si="3"/>
        <v>141.95663335834749</v>
      </c>
      <c r="M43" s="25"/>
    </row>
    <row r="44" spans="1:15" x14ac:dyDescent="0.3">
      <c r="A44" s="11" t="s">
        <v>159</v>
      </c>
      <c r="B44" s="12" t="s">
        <v>58</v>
      </c>
      <c r="C44" s="16">
        <v>68669.8</v>
      </c>
      <c r="D44" s="16">
        <v>2073.4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4">
        <f t="shared" si="4"/>
        <v>70743.199999999997</v>
      </c>
      <c r="K44" s="15">
        <f t="shared" si="5"/>
        <v>2073.3999999999942</v>
      </c>
      <c r="L44" s="9">
        <f t="shared" si="3"/>
        <v>3.0193767857194782</v>
      </c>
      <c r="M44" s="25"/>
    </row>
    <row r="45" spans="1:15" s="23" customFormat="1" x14ac:dyDescent="0.3">
      <c r="A45" s="18" t="s">
        <v>160</v>
      </c>
      <c r="B45" s="19" t="s">
        <v>59</v>
      </c>
      <c r="C45" s="22">
        <f t="shared" ref="C45:K45" si="11">SUM(C46:C53)</f>
        <v>5654360.1000000006</v>
      </c>
      <c r="D45" s="22">
        <f t="shared" si="11"/>
        <v>154858.4</v>
      </c>
      <c r="E45" s="22">
        <f t="shared" si="11"/>
        <v>-36337.9</v>
      </c>
      <c r="F45" s="22">
        <f t="shared" si="11"/>
        <v>209544.1</v>
      </c>
      <c r="G45" s="22">
        <f t="shared" si="11"/>
        <v>86321.400000000009</v>
      </c>
      <c r="H45" s="22">
        <f t="shared" si="11"/>
        <v>3512.3999999999996</v>
      </c>
      <c r="I45" s="22">
        <f t="shared" si="11"/>
        <v>5748.9000000000005</v>
      </c>
      <c r="J45" s="22">
        <f t="shared" si="11"/>
        <v>6078007.4000000004</v>
      </c>
      <c r="K45" s="22">
        <f t="shared" si="11"/>
        <v>423647.30000000005</v>
      </c>
      <c r="L45" s="9">
        <f t="shared" si="3"/>
        <v>7.4924004221096556</v>
      </c>
    </row>
    <row r="46" spans="1:15" s="10" customFormat="1" x14ac:dyDescent="0.3">
      <c r="A46" s="11" t="s">
        <v>161</v>
      </c>
      <c r="B46" s="12" t="s">
        <v>60</v>
      </c>
      <c r="C46" s="16">
        <v>1266367.6000000001</v>
      </c>
      <c r="D46" s="16">
        <v>147787.4</v>
      </c>
      <c r="E46" s="16">
        <v>-36337.9</v>
      </c>
      <c r="F46" s="16">
        <v>208799.1</v>
      </c>
      <c r="G46" s="16">
        <v>-28779.200000000001</v>
      </c>
      <c r="H46" s="16">
        <v>0</v>
      </c>
      <c r="I46" s="16">
        <v>0</v>
      </c>
      <c r="J46" s="14">
        <f t="shared" si="4"/>
        <v>1557837.0000000002</v>
      </c>
      <c r="K46" s="15">
        <f t="shared" si="5"/>
        <v>291469.40000000014</v>
      </c>
      <c r="L46" s="9">
        <f t="shared" si="3"/>
        <v>23.01617634563614</v>
      </c>
      <c r="M46" s="25"/>
      <c r="N46" s="25"/>
      <c r="O46" s="25"/>
    </row>
    <row r="47" spans="1:15" x14ac:dyDescent="0.3">
      <c r="A47" s="11" t="s">
        <v>162</v>
      </c>
      <c r="B47" s="12" t="s">
        <v>61</v>
      </c>
      <c r="C47" s="16">
        <v>3698130.7</v>
      </c>
      <c r="D47" s="16">
        <v>-1300.2</v>
      </c>
      <c r="E47" s="16">
        <v>0</v>
      </c>
      <c r="F47" s="16">
        <v>0</v>
      </c>
      <c r="G47" s="16">
        <v>107505.5</v>
      </c>
      <c r="H47" s="16">
        <v>-8260</v>
      </c>
      <c r="I47" s="16">
        <v>5886.2</v>
      </c>
      <c r="J47" s="14">
        <f t="shared" si="4"/>
        <v>3801962.2</v>
      </c>
      <c r="K47" s="15">
        <f t="shared" si="5"/>
        <v>103831.5</v>
      </c>
      <c r="L47" s="9">
        <f t="shared" si="3"/>
        <v>2.8076752398177813</v>
      </c>
      <c r="M47" s="25"/>
    </row>
    <row r="48" spans="1:15" x14ac:dyDescent="0.3">
      <c r="A48" s="11" t="s">
        <v>163</v>
      </c>
      <c r="B48" s="12" t="s">
        <v>80</v>
      </c>
      <c r="C48" s="13">
        <v>70842.3</v>
      </c>
      <c r="D48" s="13">
        <v>547.70000000000005</v>
      </c>
      <c r="E48" s="13">
        <v>0</v>
      </c>
      <c r="F48" s="13">
        <v>250</v>
      </c>
      <c r="G48" s="13">
        <v>2282.1999999999998</v>
      </c>
      <c r="H48" s="13">
        <v>-2270.4</v>
      </c>
      <c r="I48" s="13">
        <v>-94.4</v>
      </c>
      <c r="J48" s="14">
        <f t="shared" si="4"/>
        <v>71557.400000000009</v>
      </c>
      <c r="K48" s="15">
        <f t="shared" si="5"/>
        <v>715.10000000000582</v>
      </c>
      <c r="L48" s="9">
        <f t="shared" si="3"/>
        <v>1.0094251598268349</v>
      </c>
      <c r="M48" s="25"/>
      <c r="N48" s="24"/>
    </row>
    <row r="49" spans="1:15" x14ac:dyDescent="0.3">
      <c r="A49" s="11" t="s">
        <v>164</v>
      </c>
      <c r="B49" s="12" t="s">
        <v>62</v>
      </c>
      <c r="C49" s="13">
        <v>453531.8</v>
      </c>
      <c r="D49" s="13">
        <v>5810</v>
      </c>
      <c r="E49" s="13">
        <v>0</v>
      </c>
      <c r="F49" s="13">
        <v>95</v>
      </c>
      <c r="G49" s="13">
        <v>4941.6000000000004</v>
      </c>
      <c r="H49" s="13">
        <v>-565.20000000000005</v>
      </c>
      <c r="I49" s="13">
        <v>-42.9</v>
      </c>
      <c r="J49" s="14">
        <f t="shared" si="4"/>
        <v>463770.29999999993</v>
      </c>
      <c r="K49" s="15">
        <f t="shared" si="5"/>
        <v>10238.499999999942</v>
      </c>
      <c r="L49" s="9">
        <f t="shared" si="3"/>
        <v>2.257504324944787</v>
      </c>
      <c r="M49" s="25"/>
      <c r="N49" s="24"/>
    </row>
    <row r="50" spans="1:15" ht="28.8" x14ac:dyDescent="0.3">
      <c r="A50" s="11" t="s">
        <v>165</v>
      </c>
      <c r="B50" s="12" t="s">
        <v>63</v>
      </c>
      <c r="C50" s="13">
        <v>29346.2</v>
      </c>
      <c r="D50" s="13">
        <v>391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4">
        <f t="shared" si="4"/>
        <v>29737.200000000001</v>
      </c>
      <c r="K50" s="15">
        <f t="shared" si="5"/>
        <v>391</v>
      </c>
      <c r="L50" s="9">
        <f t="shared" si="3"/>
        <v>1.332370119470323</v>
      </c>
      <c r="M50" s="25"/>
    </row>
    <row r="51" spans="1:15" x14ac:dyDescent="0.3">
      <c r="A51" s="11" t="s">
        <v>166</v>
      </c>
      <c r="B51" s="12" t="s">
        <v>64</v>
      </c>
      <c r="C51" s="13">
        <v>762.2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4">
        <f t="shared" si="4"/>
        <v>762.2</v>
      </c>
      <c r="K51" s="15">
        <f t="shared" si="5"/>
        <v>0</v>
      </c>
      <c r="L51" s="9">
        <f t="shared" si="3"/>
        <v>0</v>
      </c>
      <c r="M51" s="25"/>
    </row>
    <row r="52" spans="1:15" x14ac:dyDescent="0.3">
      <c r="A52" s="11" t="s">
        <v>167</v>
      </c>
      <c r="B52" s="12" t="s">
        <v>65</v>
      </c>
      <c r="C52" s="13">
        <v>19541</v>
      </c>
      <c r="D52" s="13">
        <v>92.1</v>
      </c>
      <c r="E52" s="13">
        <v>0</v>
      </c>
      <c r="F52" s="13">
        <v>400</v>
      </c>
      <c r="G52" s="13">
        <v>0</v>
      </c>
      <c r="H52" s="13">
        <v>10530</v>
      </c>
      <c r="I52" s="13">
        <v>0</v>
      </c>
      <c r="J52" s="14">
        <f t="shared" si="4"/>
        <v>30563.1</v>
      </c>
      <c r="K52" s="15">
        <f t="shared" si="5"/>
        <v>11022.099999999999</v>
      </c>
      <c r="L52" s="9">
        <f t="shared" si="3"/>
        <v>56.404994626682345</v>
      </c>
      <c r="M52" s="25"/>
      <c r="N52" s="24"/>
    </row>
    <row r="53" spans="1:15" x14ac:dyDescent="0.3">
      <c r="A53" s="11" t="s">
        <v>168</v>
      </c>
      <c r="B53" s="12" t="s">
        <v>66</v>
      </c>
      <c r="C53" s="13">
        <v>115838.3</v>
      </c>
      <c r="D53" s="13">
        <v>1530.4</v>
      </c>
      <c r="E53" s="13">
        <v>0</v>
      </c>
      <c r="F53" s="13">
        <v>0</v>
      </c>
      <c r="G53" s="13">
        <v>371.3</v>
      </c>
      <c r="H53" s="13">
        <v>4078</v>
      </c>
      <c r="I53" s="13">
        <v>0</v>
      </c>
      <c r="J53" s="14">
        <f t="shared" si="4"/>
        <v>121818</v>
      </c>
      <c r="K53" s="15">
        <f t="shared" si="5"/>
        <v>5979.6999999999971</v>
      </c>
      <c r="L53" s="9">
        <f t="shared" si="3"/>
        <v>5.1621095958763181</v>
      </c>
      <c r="M53" s="25"/>
    </row>
    <row r="54" spans="1:15" s="23" customFormat="1" x14ac:dyDescent="0.3">
      <c r="A54" s="18" t="s">
        <v>169</v>
      </c>
      <c r="B54" s="19" t="s">
        <v>67</v>
      </c>
      <c r="C54" s="22">
        <f t="shared" ref="C54:K54" si="12">SUM(C55:C57)</f>
        <v>443016.1</v>
      </c>
      <c r="D54" s="22">
        <f t="shared" si="12"/>
        <v>15312.8</v>
      </c>
      <c r="E54" s="22">
        <f t="shared" si="12"/>
        <v>1110</v>
      </c>
      <c r="F54" s="22">
        <f t="shared" si="12"/>
        <v>623.5</v>
      </c>
      <c r="G54" s="22">
        <f t="shared" si="12"/>
        <v>39310.199999999997</v>
      </c>
      <c r="H54" s="22">
        <f t="shared" si="12"/>
        <v>7012.8</v>
      </c>
      <c r="I54" s="22">
        <f t="shared" si="12"/>
        <v>137.30000000000001</v>
      </c>
      <c r="J54" s="22">
        <f t="shared" si="12"/>
        <v>506522.69999999995</v>
      </c>
      <c r="K54" s="22">
        <f t="shared" si="12"/>
        <v>63506.599999999962</v>
      </c>
      <c r="L54" s="9">
        <f t="shared" si="3"/>
        <v>14.335054640226385</v>
      </c>
    </row>
    <row r="55" spans="1:15" s="10" customFormat="1" x14ac:dyDescent="0.3">
      <c r="A55" s="11" t="s">
        <v>170</v>
      </c>
      <c r="B55" s="12" t="s">
        <v>68</v>
      </c>
      <c r="C55" s="13">
        <v>427431.5</v>
      </c>
      <c r="D55" s="13">
        <v>13733.8</v>
      </c>
      <c r="E55" s="13">
        <v>1110</v>
      </c>
      <c r="F55" s="13">
        <v>558.5</v>
      </c>
      <c r="G55" s="13">
        <v>38790.5</v>
      </c>
      <c r="H55" s="13">
        <v>8012.8</v>
      </c>
      <c r="I55" s="13">
        <v>137.30000000000001</v>
      </c>
      <c r="J55" s="14">
        <f t="shared" si="4"/>
        <v>489774.39999999997</v>
      </c>
      <c r="K55" s="15">
        <f t="shared" si="5"/>
        <v>62342.899999999965</v>
      </c>
      <c r="L55" s="9">
        <f t="shared" si="3"/>
        <v>14.585471590184618</v>
      </c>
      <c r="M55" s="25"/>
      <c r="N55" s="25"/>
      <c r="O55" s="25"/>
    </row>
    <row r="56" spans="1:15" x14ac:dyDescent="0.3">
      <c r="A56" s="11" t="s">
        <v>171</v>
      </c>
      <c r="B56" s="12" t="s">
        <v>172</v>
      </c>
      <c r="C56" s="15"/>
      <c r="D56" s="15"/>
      <c r="E56" s="15"/>
      <c r="F56" s="15"/>
      <c r="G56" s="15"/>
      <c r="H56" s="15"/>
      <c r="I56" s="15"/>
      <c r="J56" s="14">
        <f t="shared" si="4"/>
        <v>0</v>
      </c>
      <c r="K56" s="15">
        <f t="shared" si="5"/>
        <v>0</v>
      </c>
      <c r="L56" s="9">
        <v>0</v>
      </c>
      <c r="M56" s="25"/>
    </row>
    <row r="57" spans="1:15" x14ac:dyDescent="0.3">
      <c r="A57" s="11" t="s">
        <v>173</v>
      </c>
      <c r="B57" s="12" t="s">
        <v>69</v>
      </c>
      <c r="C57" s="13">
        <v>15584.6</v>
      </c>
      <c r="D57" s="15">
        <v>1579</v>
      </c>
      <c r="E57" s="15">
        <v>0</v>
      </c>
      <c r="F57" s="13">
        <v>65</v>
      </c>
      <c r="G57" s="13">
        <v>519.70000000000005</v>
      </c>
      <c r="H57" s="13">
        <v>-1000</v>
      </c>
      <c r="I57" s="13">
        <v>0</v>
      </c>
      <c r="J57" s="14">
        <f t="shared" si="4"/>
        <v>16748.3</v>
      </c>
      <c r="K57" s="15">
        <f t="shared" si="5"/>
        <v>1163.6999999999989</v>
      </c>
      <c r="L57" s="9">
        <f t="shared" si="3"/>
        <v>7.466986640658078</v>
      </c>
      <c r="M57" s="25"/>
      <c r="N57" s="24"/>
    </row>
    <row r="58" spans="1:15" s="23" customFormat="1" x14ac:dyDescent="0.3">
      <c r="A58" s="18" t="s">
        <v>174</v>
      </c>
      <c r="B58" s="19" t="s">
        <v>70</v>
      </c>
      <c r="C58" s="22">
        <f t="shared" ref="C58:K58" si="13">SUM(C59:C64)</f>
        <v>1489820.6</v>
      </c>
      <c r="D58" s="22">
        <f t="shared" si="13"/>
        <v>194359.8</v>
      </c>
      <c r="E58" s="22">
        <f t="shared" si="13"/>
        <v>155560</v>
      </c>
      <c r="F58" s="22">
        <f t="shared" si="13"/>
        <v>105704.4</v>
      </c>
      <c r="G58" s="22">
        <f t="shared" si="13"/>
        <v>67475.8</v>
      </c>
      <c r="H58" s="22">
        <f t="shared" si="13"/>
        <v>4836.8999999999996</v>
      </c>
      <c r="I58" s="22">
        <f t="shared" si="13"/>
        <v>302.59999999999997</v>
      </c>
      <c r="J58" s="22">
        <f t="shared" si="13"/>
        <v>2018060.0999999996</v>
      </c>
      <c r="K58" s="22">
        <f t="shared" si="13"/>
        <v>528239.49999999965</v>
      </c>
      <c r="L58" s="9">
        <f t="shared" si="3"/>
        <v>35.456584504201352</v>
      </c>
    </row>
    <row r="59" spans="1:15" x14ac:dyDescent="0.3">
      <c r="A59" s="11" t="s">
        <v>175</v>
      </c>
      <c r="B59" s="12" t="s">
        <v>71</v>
      </c>
      <c r="C59" s="13">
        <v>324918</v>
      </c>
      <c r="D59" s="13">
        <v>12508</v>
      </c>
      <c r="E59" s="13">
        <v>0</v>
      </c>
      <c r="F59" s="13">
        <v>-1154.5999999999999</v>
      </c>
      <c r="G59" s="13">
        <v>32646.9</v>
      </c>
      <c r="H59" s="13">
        <v>-7377.8</v>
      </c>
      <c r="I59" s="13">
        <v>321.39999999999998</v>
      </c>
      <c r="J59" s="14">
        <f t="shared" si="4"/>
        <v>361861.90000000008</v>
      </c>
      <c r="K59" s="15">
        <f t="shared" si="5"/>
        <v>36943.900000000081</v>
      </c>
      <c r="L59" s="9">
        <f t="shared" si="3"/>
        <v>11.370222640789393</v>
      </c>
      <c r="M59" s="25"/>
      <c r="N59" s="24"/>
    </row>
    <row r="60" spans="1:15" x14ac:dyDescent="0.3">
      <c r="A60" s="11" t="s">
        <v>176</v>
      </c>
      <c r="B60" s="12" t="s">
        <v>72</v>
      </c>
      <c r="C60" s="13">
        <v>129365.9</v>
      </c>
      <c r="D60" s="13">
        <v>79456.800000000003</v>
      </c>
      <c r="E60" s="13">
        <v>0</v>
      </c>
      <c r="F60" s="13">
        <v>55248.1</v>
      </c>
      <c r="G60" s="13">
        <v>20495</v>
      </c>
      <c r="H60" s="13">
        <v>5557.3</v>
      </c>
      <c r="I60" s="13">
        <v>0</v>
      </c>
      <c r="J60" s="14">
        <f t="shared" si="4"/>
        <v>290123.09999999998</v>
      </c>
      <c r="K60" s="15">
        <f t="shared" si="5"/>
        <v>160757.19999999998</v>
      </c>
      <c r="L60" s="9">
        <f t="shared" si="3"/>
        <v>124.26551355496309</v>
      </c>
      <c r="M60" s="25"/>
      <c r="N60" s="24"/>
    </row>
    <row r="61" spans="1:15" x14ac:dyDescent="0.3">
      <c r="A61" s="11" t="s">
        <v>177</v>
      </c>
      <c r="B61" s="12" t="s">
        <v>73</v>
      </c>
      <c r="C61" s="13">
        <v>2799.7</v>
      </c>
      <c r="D61" s="13">
        <v>0</v>
      </c>
      <c r="E61" s="13">
        <v>0</v>
      </c>
      <c r="F61" s="13">
        <v>0</v>
      </c>
      <c r="G61" s="13">
        <v>105</v>
      </c>
      <c r="H61" s="13">
        <v>-200</v>
      </c>
      <c r="I61" s="13">
        <v>0</v>
      </c>
      <c r="J61" s="14">
        <f t="shared" si="4"/>
        <v>2704.7</v>
      </c>
      <c r="K61" s="15">
        <f t="shared" si="5"/>
        <v>-95</v>
      </c>
      <c r="L61" s="9">
        <f t="shared" si="3"/>
        <v>-3.3932207022180951</v>
      </c>
      <c r="M61" s="25"/>
    </row>
    <row r="62" spans="1:15" x14ac:dyDescent="0.3">
      <c r="A62" s="11" t="s">
        <v>178</v>
      </c>
      <c r="B62" s="12" t="s">
        <v>102</v>
      </c>
      <c r="C62" s="15"/>
      <c r="D62" s="15"/>
      <c r="E62" s="15"/>
      <c r="F62" s="15">
        <v>570.5</v>
      </c>
      <c r="G62" s="15">
        <v>0</v>
      </c>
      <c r="H62" s="15">
        <v>0</v>
      </c>
      <c r="I62" s="15">
        <v>0</v>
      </c>
      <c r="J62" s="14">
        <f t="shared" si="4"/>
        <v>570.5</v>
      </c>
      <c r="K62" s="15">
        <f t="shared" si="5"/>
        <v>570.5</v>
      </c>
      <c r="L62" s="9">
        <v>0</v>
      </c>
      <c r="M62" s="25"/>
    </row>
    <row r="63" spans="1:15" ht="28.8" x14ac:dyDescent="0.3">
      <c r="A63" s="11" t="s">
        <v>179</v>
      </c>
      <c r="B63" s="12" t="s">
        <v>74</v>
      </c>
      <c r="C63" s="13">
        <v>21513</v>
      </c>
      <c r="D63" s="13">
        <v>149.6</v>
      </c>
      <c r="E63" s="13">
        <v>0</v>
      </c>
      <c r="F63" s="13">
        <v>-400</v>
      </c>
      <c r="G63" s="13">
        <v>3955.7</v>
      </c>
      <c r="H63" s="13">
        <v>0</v>
      </c>
      <c r="I63" s="13">
        <v>0</v>
      </c>
      <c r="J63" s="14">
        <f t="shared" si="4"/>
        <v>25218.3</v>
      </c>
      <c r="K63" s="15">
        <f t="shared" si="5"/>
        <v>3705.2999999999993</v>
      </c>
      <c r="L63" s="9">
        <f t="shared" si="3"/>
        <v>17.223539255333982</v>
      </c>
      <c r="M63" s="25"/>
      <c r="N63" s="24"/>
    </row>
    <row r="64" spans="1:15" x14ac:dyDescent="0.3">
      <c r="A64" s="11" t="s">
        <v>180</v>
      </c>
      <c r="B64" s="12" t="s">
        <v>75</v>
      </c>
      <c r="C64" s="13">
        <v>1011224</v>
      </c>
      <c r="D64" s="13">
        <v>102245.4</v>
      </c>
      <c r="E64" s="13">
        <v>155560</v>
      </c>
      <c r="F64" s="13">
        <v>51440.4</v>
      </c>
      <c r="G64" s="13">
        <v>10273.200000000001</v>
      </c>
      <c r="H64" s="13">
        <v>6857.4</v>
      </c>
      <c r="I64" s="13">
        <v>-18.8</v>
      </c>
      <c r="J64" s="14">
        <f t="shared" si="4"/>
        <v>1337581.5999999996</v>
      </c>
      <c r="K64" s="15">
        <f t="shared" si="5"/>
        <v>326357.59999999963</v>
      </c>
      <c r="L64" s="9">
        <f t="shared" si="3"/>
        <v>32.273521989193263</v>
      </c>
      <c r="M64" s="25"/>
      <c r="N64" s="24"/>
      <c r="O64" s="24"/>
    </row>
    <row r="65" spans="1:15" s="23" customFormat="1" x14ac:dyDescent="0.3">
      <c r="A65" s="18" t="s">
        <v>181</v>
      </c>
      <c r="B65" s="19" t="s">
        <v>81</v>
      </c>
      <c r="C65" s="22">
        <f t="shared" ref="C65:K65" si="14">SUM(C66:C70)</f>
        <v>5721430.2999999998</v>
      </c>
      <c r="D65" s="22">
        <f t="shared" si="14"/>
        <v>309082</v>
      </c>
      <c r="E65" s="22">
        <f>SUM(E66:E70)</f>
        <v>0</v>
      </c>
      <c r="F65" s="22">
        <f t="shared" si="14"/>
        <v>5724.9000000000005</v>
      </c>
      <c r="G65" s="22">
        <f t="shared" si="14"/>
        <v>102435.8</v>
      </c>
      <c r="H65" s="22">
        <f>SUM(H66:H70)</f>
        <v>-83036.400000000009</v>
      </c>
      <c r="I65" s="22">
        <f>SUM(I66:I70)</f>
        <v>102963.8</v>
      </c>
      <c r="J65" s="22">
        <f t="shared" si="14"/>
        <v>6158600.3999999994</v>
      </c>
      <c r="K65" s="22">
        <f t="shared" si="14"/>
        <v>437170.09999999934</v>
      </c>
      <c r="L65" s="9">
        <f t="shared" si="3"/>
        <v>7.6409232845150514</v>
      </c>
    </row>
    <row r="66" spans="1:15" s="10" customFormat="1" x14ac:dyDescent="0.3">
      <c r="A66" s="11" t="s">
        <v>182</v>
      </c>
      <c r="B66" s="12" t="s">
        <v>82</v>
      </c>
      <c r="C66" s="13">
        <v>101639.4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4">
        <f t="shared" si="4"/>
        <v>101639.4</v>
      </c>
      <c r="K66" s="15">
        <f t="shared" si="5"/>
        <v>0</v>
      </c>
      <c r="L66" s="9">
        <f t="shared" si="3"/>
        <v>0</v>
      </c>
      <c r="M66" s="25"/>
    </row>
    <row r="67" spans="1:15" x14ac:dyDescent="0.3">
      <c r="A67" s="11" t="s">
        <v>183</v>
      </c>
      <c r="B67" s="12" t="s">
        <v>83</v>
      </c>
      <c r="C67" s="13">
        <v>239776.5</v>
      </c>
      <c r="D67" s="13">
        <v>1511.9</v>
      </c>
      <c r="E67" s="13">
        <v>0</v>
      </c>
      <c r="F67" s="13">
        <v>0</v>
      </c>
      <c r="G67" s="13">
        <v>76137.5</v>
      </c>
      <c r="H67" s="13">
        <v>6030.4</v>
      </c>
      <c r="I67" s="13">
        <v>0</v>
      </c>
      <c r="J67" s="14">
        <f t="shared" si="4"/>
        <v>323456.30000000005</v>
      </c>
      <c r="K67" s="15">
        <f t="shared" si="5"/>
        <v>83679.800000000047</v>
      </c>
      <c r="L67" s="9">
        <f t="shared" si="3"/>
        <v>34.899083104474393</v>
      </c>
      <c r="M67" s="25"/>
    </row>
    <row r="68" spans="1:15" x14ac:dyDescent="0.3">
      <c r="A68" s="11" t="s">
        <v>184</v>
      </c>
      <c r="B68" s="12" t="s">
        <v>84</v>
      </c>
      <c r="C68" s="13">
        <v>4534550.7</v>
      </c>
      <c r="D68" s="13">
        <v>-340026.5</v>
      </c>
      <c r="E68" s="13">
        <v>0</v>
      </c>
      <c r="F68" s="13">
        <v>4793.3</v>
      </c>
      <c r="G68" s="13">
        <v>14045.8</v>
      </c>
      <c r="H68" s="13">
        <v>-22007.5</v>
      </c>
      <c r="I68" s="13">
        <v>114343.3</v>
      </c>
      <c r="J68" s="14">
        <f t="shared" si="4"/>
        <v>4305699.0999999996</v>
      </c>
      <c r="K68" s="15">
        <f>J68-C68</f>
        <v>-228851.60000000056</v>
      </c>
      <c r="L68" s="9">
        <f t="shared" si="3"/>
        <v>-5.0468417962555927</v>
      </c>
      <c r="M68" s="25"/>
      <c r="N68" s="24"/>
    </row>
    <row r="69" spans="1:15" x14ac:dyDescent="0.3">
      <c r="A69" s="11" t="s">
        <v>185</v>
      </c>
      <c r="B69" s="12" t="s">
        <v>85</v>
      </c>
      <c r="C69" s="13">
        <v>774126.1</v>
      </c>
      <c r="D69" s="13">
        <v>645236.19999999995</v>
      </c>
      <c r="E69" s="13">
        <v>0</v>
      </c>
      <c r="F69" s="13">
        <v>0</v>
      </c>
      <c r="G69" s="13">
        <v>10769.8</v>
      </c>
      <c r="H69" s="13">
        <v>-67934.3</v>
      </c>
      <c r="I69" s="13">
        <v>-11379.5</v>
      </c>
      <c r="J69" s="14">
        <f t="shared" si="4"/>
        <v>1350818.2999999998</v>
      </c>
      <c r="K69" s="15">
        <f t="shared" si="5"/>
        <v>576692.19999999984</v>
      </c>
      <c r="L69" s="9">
        <f t="shared" si="3"/>
        <v>74.495899311494583</v>
      </c>
      <c r="M69" s="25"/>
    </row>
    <row r="70" spans="1:15" x14ac:dyDescent="0.3">
      <c r="A70" s="11" t="s">
        <v>186</v>
      </c>
      <c r="B70" s="12" t="s">
        <v>86</v>
      </c>
      <c r="C70" s="13">
        <v>71337.600000000006</v>
      </c>
      <c r="D70" s="13">
        <v>2360.4</v>
      </c>
      <c r="E70" s="13">
        <v>0</v>
      </c>
      <c r="F70" s="13">
        <v>931.6</v>
      </c>
      <c r="G70" s="13">
        <v>1482.7</v>
      </c>
      <c r="H70" s="13">
        <v>875</v>
      </c>
      <c r="I70" s="13">
        <v>0</v>
      </c>
      <c r="J70" s="14">
        <f t="shared" si="4"/>
        <v>76987.3</v>
      </c>
      <c r="K70" s="15">
        <f t="shared" si="5"/>
        <v>5649.6999999999971</v>
      </c>
      <c r="L70" s="9">
        <f t="shared" si="3"/>
        <v>7.9196664872381417</v>
      </c>
      <c r="M70" s="25"/>
      <c r="N70" s="24"/>
    </row>
    <row r="71" spans="1:15" s="23" customFormat="1" x14ac:dyDescent="0.3">
      <c r="A71" s="18" t="s">
        <v>187</v>
      </c>
      <c r="B71" s="19" t="s">
        <v>87</v>
      </c>
      <c r="C71" s="22">
        <f t="shared" ref="C71:K71" si="15">SUM(C72:C75)</f>
        <v>269053.59999999998</v>
      </c>
      <c r="D71" s="22">
        <f>SUM(D72:D75)</f>
        <v>74104.2</v>
      </c>
      <c r="E71" s="22">
        <f>SUM(E72:E75)</f>
        <v>-32971</v>
      </c>
      <c r="F71" s="22">
        <f t="shared" si="15"/>
        <v>6669.7999999999993</v>
      </c>
      <c r="G71" s="22">
        <f t="shared" si="15"/>
        <v>-7446</v>
      </c>
      <c r="H71" s="22">
        <f t="shared" si="15"/>
        <v>478</v>
      </c>
      <c r="I71" s="22">
        <f t="shared" si="15"/>
        <v>0</v>
      </c>
      <c r="J71" s="22">
        <f t="shared" si="15"/>
        <v>309888.60000000003</v>
      </c>
      <c r="K71" s="22">
        <f t="shared" si="15"/>
        <v>40835</v>
      </c>
      <c r="L71" s="9">
        <f t="shared" si="3"/>
        <v>15.177273227342061</v>
      </c>
    </row>
    <row r="72" spans="1:15" s="10" customFormat="1" x14ac:dyDescent="0.3">
      <c r="A72" s="11" t="s">
        <v>188</v>
      </c>
      <c r="B72" s="12" t="s">
        <v>88</v>
      </c>
      <c r="C72" s="13">
        <v>101115</v>
      </c>
      <c r="D72" s="13">
        <v>2655.4</v>
      </c>
      <c r="E72" s="13">
        <v>0</v>
      </c>
      <c r="F72" s="13">
        <v>150</v>
      </c>
      <c r="G72" s="13">
        <v>0</v>
      </c>
      <c r="H72" s="13">
        <v>-2435.1999999999998</v>
      </c>
      <c r="I72" s="13">
        <v>0</v>
      </c>
      <c r="J72" s="14">
        <f t="shared" si="4"/>
        <v>101485.2</v>
      </c>
      <c r="K72" s="15">
        <f t="shared" si="5"/>
        <v>370.19999999999709</v>
      </c>
      <c r="L72" s="9">
        <f t="shared" si="3"/>
        <v>0.36611778667853145</v>
      </c>
      <c r="M72" s="25"/>
      <c r="N72" s="25"/>
    </row>
    <row r="73" spans="1:15" x14ac:dyDescent="0.3">
      <c r="A73" s="11" t="s">
        <v>189</v>
      </c>
      <c r="B73" s="12" t="s">
        <v>89</v>
      </c>
      <c r="C73" s="13">
        <v>64758.9</v>
      </c>
      <c r="D73" s="13">
        <v>50019.9</v>
      </c>
      <c r="E73" s="13">
        <v>-32971</v>
      </c>
      <c r="F73" s="13">
        <v>6269.9</v>
      </c>
      <c r="G73" s="13">
        <v>-12896</v>
      </c>
      <c r="H73" s="13">
        <v>0</v>
      </c>
      <c r="I73" s="13">
        <v>0</v>
      </c>
      <c r="J73" s="14">
        <f t="shared" si="4"/>
        <v>75181.7</v>
      </c>
      <c r="K73" s="15">
        <f t="shared" si="5"/>
        <v>10422.799999999996</v>
      </c>
      <c r="L73" s="9">
        <f t="shared" ref="L73:L85" si="16">K73/C73*100</f>
        <v>16.09477616204104</v>
      </c>
      <c r="M73" s="25"/>
      <c r="N73" s="24"/>
      <c r="O73" s="24"/>
    </row>
    <row r="74" spans="1:15" x14ac:dyDescent="0.3">
      <c r="A74" s="11" t="s">
        <v>190</v>
      </c>
      <c r="B74" s="12" t="s">
        <v>90</v>
      </c>
      <c r="C74" s="13">
        <v>77826</v>
      </c>
      <c r="D74" s="13">
        <v>340.6</v>
      </c>
      <c r="E74" s="13">
        <v>0</v>
      </c>
      <c r="F74" s="13">
        <v>250</v>
      </c>
      <c r="G74" s="13">
        <v>0</v>
      </c>
      <c r="H74" s="13">
        <v>2435.1999999999998</v>
      </c>
      <c r="I74" s="13">
        <v>0</v>
      </c>
      <c r="J74" s="14">
        <f t="shared" si="4"/>
        <v>80851.8</v>
      </c>
      <c r="K74" s="15">
        <f t="shared" si="5"/>
        <v>3025.8000000000029</v>
      </c>
      <c r="L74" s="9">
        <f t="shared" si="16"/>
        <v>3.8879037853673615</v>
      </c>
      <c r="M74" s="25"/>
      <c r="N74" s="24"/>
    </row>
    <row r="75" spans="1:15" x14ac:dyDescent="0.3">
      <c r="A75" s="11" t="s">
        <v>191</v>
      </c>
      <c r="B75" s="12" t="s">
        <v>91</v>
      </c>
      <c r="C75" s="13">
        <v>25353.7</v>
      </c>
      <c r="D75" s="13">
        <v>21088.3</v>
      </c>
      <c r="E75" s="13">
        <v>0</v>
      </c>
      <c r="F75" s="13">
        <v>-0.1</v>
      </c>
      <c r="G75" s="13">
        <v>5450</v>
      </c>
      <c r="H75" s="13">
        <v>478</v>
      </c>
      <c r="I75" s="13">
        <v>0</v>
      </c>
      <c r="J75" s="14">
        <f t="shared" ref="J75" si="17">SUM(C75:I75)</f>
        <v>52369.9</v>
      </c>
      <c r="K75" s="15">
        <f t="shared" ref="K75:K85" si="18">J75-C75</f>
        <v>27016.2</v>
      </c>
      <c r="L75" s="9">
        <f t="shared" si="16"/>
        <v>106.55722833353711</v>
      </c>
      <c r="M75" s="25"/>
      <c r="N75" s="24"/>
    </row>
    <row r="76" spans="1:15" s="23" customFormat="1" x14ac:dyDescent="0.3">
      <c r="A76" s="18" t="s">
        <v>192</v>
      </c>
      <c r="B76" s="19" t="s">
        <v>92</v>
      </c>
      <c r="C76" s="22">
        <f t="shared" ref="C76:K76" si="19">SUM(C77:C79)</f>
        <v>128243.50000000001</v>
      </c>
      <c r="D76" s="22">
        <f t="shared" si="19"/>
        <v>860.3</v>
      </c>
      <c r="E76" s="22">
        <f t="shared" si="19"/>
        <v>0</v>
      </c>
      <c r="F76" s="22">
        <f t="shared" si="19"/>
        <v>0</v>
      </c>
      <c r="G76" s="22">
        <f t="shared" si="19"/>
        <v>7082.3</v>
      </c>
      <c r="H76" s="22">
        <f t="shared" si="19"/>
        <v>-2175</v>
      </c>
      <c r="I76" s="22">
        <f t="shared" si="19"/>
        <v>0</v>
      </c>
      <c r="J76" s="22">
        <f t="shared" si="19"/>
        <v>134011.1</v>
      </c>
      <c r="K76" s="22">
        <f t="shared" si="19"/>
        <v>5767.6000000000022</v>
      </c>
      <c r="L76" s="9">
        <f t="shared" si="16"/>
        <v>4.4973819335872784</v>
      </c>
    </row>
    <row r="77" spans="1:15" x14ac:dyDescent="0.3">
      <c r="A77" s="11" t="s">
        <v>193</v>
      </c>
      <c r="B77" s="12" t="s">
        <v>93</v>
      </c>
      <c r="C77" s="13">
        <v>63055.8</v>
      </c>
      <c r="D77" s="13">
        <v>0</v>
      </c>
      <c r="E77" s="13">
        <v>0</v>
      </c>
      <c r="F77" s="13">
        <v>0</v>
      </c>
      <c r="G77" s="13">
        <v>7082.3</v>
      </c>
      <c r="H77" s="13">
        <v>-1750</v>
      </c>
      <c r="I77" s="13">
        <v>0</v>
      </c>
      <c r="J77" s="14">
        <f t="shared" ref="J77:J85" si="20">SUM(C77:I77)</f>
        <v>68388.100000000006</v>
      </c>
      <c r="K77" s="15">
        <f t="shared" si="18"/>
        <v>5332.3000000000029</v>
      </c>
      <c r="L77" s="9">
        <f t="shared" si="16"/>
        <v>8.4564782303927686</v>
      </c>
      <c r="M77" s="25">
        <f t="shared" ref="M77:M85" si="21">D77-C77</f>
        <v>-63055.8</v>
      </c>
    </row>
    <row r="78" spans="1:15" x14ac:dyDescent="0.3">
      <c r="A78" s="11" t="s">
        <v>194</v>
      </c>
      <c r="B78" s="12" t="s">
        <v>94</v>
      </c>
      <c r="C78" s="13">
        <v>45164.4</v>
      </c>
      <c r="D78" s="13">
        <v>0</v>
      </c>
      <c r="E78" s="13">
        <v>0</v>
      </c>
      <c r="F78" s="13">
        <v>0</v>
      </c>
      <c r="G78" s="13">
        <v>0</v>
      </c>
      <c r="H78" s="13">
        <v>-425</v>
      </c>
      <c r="I78" s="13">
        <v>0</v>
      </c>
      <c r="J78" s="14">
        <f t="shared" si="20"/>
        <v>44739.4</v>
      </c>
      <c r="K78" s="15">
        <f t="shared" si="18"/>
        <v>-425</v>
      </c>
      <c r="L78" s="9">
        <f t="shared" si="16"/>
        <v>-0.94100663354323311</v>
      </c>
      <c r="M78" s="25">
        <f t="shared" si="21"/>
        <v>-45164.4</v>
      </c>
    </row>
    <row r="79" spans="1:15" x14ac:dyDescent="0.3">
      <c r="A79" s="11" t="s">
        <v>195</v>
      </c>
      <c r="B79" s="12" t="s">
        <v>95</v>
      </c>
      <c r="C79" s="13">
        <v>20023.3</v>
      </c>
      <c r="D79" s="13">
        <v>860.3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4">
        <f t="shared" si="20"/>
        <v>20883.599999999999</v>
      </c>
      <c r="K79" s="15">
        <f t="shared" si="18"/>
        <v>860.29999999999927</v>
      </c>
      <c r="L79" s="9">
        <f t="shared" si="16"/>
        <v>4.2964945838098583</v>
      </c>
      <c r="M79" s="25">
        <f t="shared" si="21"/>
        <v>-19163</v>
      </c>
    </row>
    <row r="80" spans="1:15" s="23" customFormat="1" ht="28.8" x14ac:dyDescent="0.3">
      <c r="A80" s="18" t="s">
        <v>196</v>
      </c>
      <c r="B80" s="19" t="s">
        <v>96</v>
      </c>
      <c r="C80" s="22">
        <f t="shared" ref="C80:K80" si="22">C81</f>
        <v>260910.3</v>
      </c>
      <c r="D80" s="22">
        <f t="shared" si="22"/>
        <v>0</v>
      </c>
      <c r="E80" s="22">
        <f t="shared" si="22"/>
        <v>0</v>
      </c>
      <c r="F80" s="22">
        <f t="shared" si="22"/>
        <v>0</v>
      </c>
      <c r="G80" s="22">
        <f t="shared" si="22"/>
        <v>-27000</v>
      </c>
      <c r="H80" s="22">
        <f t="shared" si="22"/>
        <v>0</v>
      </c>
      <c r="I80" s="22">
        <f t="shared" si="22"/>
        <v>-27800</v>
      </c>
      <c r="J80" s="22">
        <f t="shared" si="22"/>
        <v>206110.3</v>
      </c>
      <c r="K80" s="22">
        <f t="shared" si="22"/>
        <v>-54800</v>
      </c>
      <c r="L80" s="9">
        <f t="shared" si="16"/>
        <v>-21.003386987788524</v>
      </c>
    </row>
    <row r="81" spans="1:15" s="10" customFormat="1" ht="28.8" x14ac:dyDescent="0.3">
      <c r="A81" s="11" t="s">
        <v>197</v>
      </c>
      <c r="B81" s="12" t="s">
        <v>97</v>
      </c>
      <c r="C81" s="13">
        <v>260910.3</v>
      </c>
      <c r="D81" s="13">
        <v>0</v>
      </c>
      <c r="E81" s="13">
        <v>0</v>
      </c>
      <c r="F81" s="13">
        <v>0</v>
      </c>
      <c r="G81" s="13">
        <v>-27000</v>
      </c>
      <c r="H81" s="13">
        <v>0</v>
      </c>
      <c r="I81" s="13">
        <v>-27800</v>
      </c>
      <c r="J81" s="14">
        <f t="shared" si="20"/>
        <v>206110.3</v>
      </c>
      <c r="K81" s="15">
        <f t="shared" si="18"/>
        <v>-54800</v>
      </c>
      <c r="L81" s="9">
        <f t="shared" si="16"/>
        <v>-21.003386987788524</v>
      </c>
      <c r="M81" s="25">
        <f t="shared" si="21"/>
        <v>-260910.3</v>
      </c>
    </row>
    <row r="82" spans="1:15" s="23" customFormat="1" ht="43.2" x14ac:dyDescent="0.3">
      <c r="A82" s="18" t="s">
        <v>198</v>
      </c>
      <c r="B82" s="19" t="s">
        <v>98</v>
      </c>
      <c r="C82" s="22">
        <f t="shared" ref="C82:K82" si="23">SUM(C83:C85)</f>
        <v>1258244.43</v>
      </c>
      <c r="D82" s="22">
        <f t="shared" si="23"/>
        <v>53363</v>
      </c>
      <c r="E82" s="22">
        <f t="shared" si="23"/>
        <v>-2760</v>
      </c>
      <c r="F82" s="22">
        <f t="shared" si="23"/>
        <v>1307.5999999999985</v>
      </c>
      <c r="G82" s="22">
        <f t="shared" si="23"/>
        <v>89110.9</v>
      </c>
      <c r="H82" s="22">
        <f t="shared" si="23"/>
        <v>-113465.5</v>
      </c>
      <c r="I82" s="22">
        <f t="shared" si="23"/>
        <v>-602.1</v>
      </c>
      <c r="J82" s="22">
        <f t="shared" si="23"/>
        <v>1285198.33</v>
      </c>
      <c r="K82" s="22">
        <f t="shared" si="23"/>
        <v>26953.899999999965</v>
      </c>
      <c r="L82" s="9">
        <f t="shared" si="16"/>
        <v>2.1421831368647481</v>
      </c>
    </row>
    <row r="83" spans="1:15" s="10" customFormat="1" ht="43.2" x14ac:dyDescent="0.3">
      <c r="A83" s="11" t="s">
        <v>199</v>
      </c>
      <c r="B83" s="12" t="s">
        <v>99</v>
      </c>
      <c r="C83" s="13">
        <v>741859.9</v>
      </c>
      <c r="D83" s="13">
        <v>0</v>
      </c>
      <c r="E83" s="13">
        <v>0</v>
      </c>
      <c r="F83" s="13">
        <v>-17282.400000000001</v>
      </c>
      <c r="G83" s="13">
        <v>0</v>
      </c>
      <c r="H83" s="13">
        <v>0</v>
      </c>
      <c r="I83" s="13">
        <v>0</v>
      </c>
      <c r="J83" s="14">
        <f t="shared" si="20"/>
        <v>724577.5</v>
      </c>
      <c r="K83" s="15">
        <f>J83-C83</f>
        <v>-17282.400000000023</v>
      </c>
      <c r="L83" s="9">
        <f t="shared" si="16"/>
        <v>-2.3296042824258358</v>
      </c>
      <c r="M83" s="25"/>
    </row>
    <row r="84" spans="1:15" x14ac:dyDescent="0.3">
      <c r="A84" s="11" t="s">
        <v>200</v>
      </c>
      <c r="B84" s="12" t="s">
        <v>100</v>
      </c>
      <c r="C84" s="13">
        <v>166172.1</v>
      </c>
      <c r="D84" s="13">
        <v>53923</v>
      </c>
      <c r="E84" s="13">
        <v>0</v>
      </c>
      <c r="F84" s="13">
        <v>36762.6</v>
      </c>
      <c r="G84" s="13">
        <v>81180.899999999994</v>
      </c>
      <c r="H84" s="13">
        <v>-112935.5</v>
      </c>
      <c r="I84" s="13">
        <v>-602.1</v>
      </c>
      <c r="J84" s="14">
        <f t="shared" si="20"/>
        <v>224500.99999999997</v>
      </c>
      <c r="K84" s="15">
        <f t="shared" si="18"/>
        <v>58328.899999999965</v>
      </c>
      <c r="L84" s="9">
        <f t="shared" si="16"/>
        <v>35.101500191668734</v>
      </c>
      <c r="M84" s="25">
        <f t="shared" si="21"/>
        <v>-112249.1</v>
      </c>
      <c r="N84" s="24">
        <f>F84-D84</f>
        <v>-17160.400000000001</v>
      </c>
    </row>
    <row r="85" spans="1:15" x14ac:dyDescent="0.3">
      <c r="A85" s="11" t="s">
        <v>201</v>
      </c>
      <c r="B85" s="12" t="s">
        <v>101</v>
      </c>
      <c r="C85" s="13">
        <v>350212.43</v>
      </c>
      <c r="D85" s="13">
        <v>-560</v>
      </c>
      <c r="E85" s="13">
        <v>-2760</v>
      </c>
      <c r="F85" s="13">
        <v>-18172.599999999999</v>
      </c>
      <c r="G85" s="13">
        <v>7930</v>
      </c>
      <c r="H85" s="13">
        <v>-530</v>
      </c>
      <c r="I85" s="13">
        <v>0</v>
      </c>
      <c r="J85" s="14">
        <f t="shared" si="20"/>
        <v>336119.83</v>
      </c>
      <c r="K85" s="15">
        <f t="shared" si="18"/>
        <v>-14092.599999999977</v>
      </c>
      <c r="L85" s="9">
        <f t="shared" si="16"/>
        <v>-4.0240147958197765</v>
      </c>
      <c r="M85" s="25">
        <f t="shared" si="21"/>
        <v>-350772.43</v>
      </c>
      <c r="N85" s="24">
        <f>E85-D85</f>
        <v>-2200</v>
      </c>
      <c r="O85" s="24">
        <f>F85-E85</f>
        <v>-15412.599999999999</v>
      </c>
    </row>
  </sheetData>
  <mergeCells count="5">
    <mergeCell ref="A1:L3"/>
    <mergeCell ref="A4:J4"/>
    <mergeCell ref="A6:A7"/>
    <mergeCell ref="B6:B7"/>
    <mergeCell ref="K6:L6"/>
  </mergeCells>
  <pageMargins left="0.17" right="0.17" top="0.17" bottom="0.16" header="0.17" footer="0.16"/>
  <pageSetup paperSize="9" scale="69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 части доходов. (2)</vt:lpstr>
      <vt:lpstr>в части расходов (2)</vt:lpstr>
      <vt:lpstr>'в части доходов. (2)'!Заголовки_для_печати</vt:lpstr>
      <vt:lpstr>'в части расходов (2)'!Заголовки_для_печати</vt:lpstr>
      <vt:lpstr>'в части доходов. (2)'!Область_печати</vt:lpstr>
      <vt:lpstr>'в части расходов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2017-05-22T06:48:29Z</cp:lastPrinted>
  <dcterms:created xsi:type="dcterms:W3CDTF">2006-09-16T00:00:00Z</dcterms:created>
  <dcterms:modified xsi:type="dcterms:W3CDTF">2019-06-17T06:34:30Z</dcterms:modified>
</cp:coreProperties>
</file>