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5" yWindow="88" windowWidth="19321" windowHeight="9554"/>
  </bookViews>
  <sheets>
    <sheet name="госуслуги" sheetId="1" r:id="rId1"/>
  </sheets>
  <calcPr calcId="144525"/>
</workbook>
</file>

<file path=xl/calcChain.xml><?xml version="1.0" encoding="utf-8"?>
<calcChain xmlns="http://schemas.openxmlformats.org/spreadsheetml/2006/main">
  <c r="J195" i="1" l="1"/>
  <c r="I195" i="1"/>
  <c r="J188" i="1"/>
  <c r="I188" i="1"/>
  <c r="I184" i="1"/>
  <c r="J184" i="1"/>
  <c r="J180" i="1"/>
  <c r="I180" i="1"/>
  <c r="J172" i="1"/>
  <c r="I172" i="1"/>
  <c r="J151" i="1"/>
  <c r="I151" i="1"/>
  <c r="J125" i="1"/>
  <c r="I125" i="1"/>
  <c r="J108" i="1"/>
  <c r="I108" i="1"/>
  <c r="I55" i="1"/>
  <c r="J113" i="1" l="1"/>
  <c r="I113" i="1"/>
  <c r="G113" i="1"/>
  <c r="F113" i="1"/>
  <c r="J112" i="1"/>
  <c r="I112" i="1"/>
  <c r="G112" i="1"/>
  <c r="F112" i="1"/>
  <c r="J111" i="1"/>
  <c r="I111" i="1"/>
  <c r="G111" i="1"/>
  <c r="F111" i="1"/>
  <c r="J110" i="1"/>
  <c r="J114" i="1" s="1"/>
  <c r="I110" i="1"/>
  <c r="I114" i="1" s="1"/>
  <c r="G110" i="1"/>
  <c r="G114" i="1" s="1"/>
  <c r="F110" i="1"/>
  <c r="F114" i="1" s="1"/>
  <c r="J9" i="1" l="1"/>
  <c r="J16" i="1" s="1"/>
  <c r="I9" i="1"/>
  <c r="I16" i="1" s="1"/>
  <c r="G9" i="1" l="1"/>
  <c r="F9" i="1"/>
</calcChain>
</file>

<file path=xl/sharedStrings.xml><?xml version="1.0" encoding="utf-8"?>
<sst xmlns="http://schemas.openxmlformats.org/spreadsheetml/2006/main" count="622" uniqueCount="396">
  <si>
    <t>№ п/п</t>
  </si>
  <si>
    <t>Наименование государственной услуги (работы)</t>
  </si>
  <si>
    <t>Реестровый номер из базового перечня услуг (работ)</t>
  </si>
  <si>
    <t>Показатели, характеризующие объем государственной услуги (работы)</t>
  </si>
  <si>
    <t>Объем субсидий на финансовое обеспечение оказания государственных услуг (выполнения работ), тыс. руб.</t>
  </si>
  <si>
    <t>Показатель, характеризующий объем государственной услуги (работы)</t>
  </si>
  <si>
    <t>Единица измерения (по ОКЕИ)</t>
  </si>
  <si>
    <t>Код бюджетной классификации</t>
  </si>
  <si>
    <t>План на 2018 год</t>
  </si>
  <si>
    <t>Отчет за 2018 год</t>
  </si>
  <si>
    <t>План на 2018 год по Закону КЧР   (уточненный)</t>
  </si>
  <si>
    <t>Сведения о выполнении государственными учреждениями Карачаево-Черкесской Республики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за 2018 год</t>
  </si>
  <si>
    <t>Министарство здравоохранения Карачаево-Черкесской Республики</t>
  </si>
  <si>
    <t>Высокотехнологичная медицинская помощь, не включенная в базовую программу обязательного медицинского страхования, по профилям:                                                     Сердечно-сосудистая хирургия, Травмотология и ортопедия</t>
  </si>
  <si>
    <t>08205001100000001002100                                                  08205001300000001000100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</si>
  <si>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 стационар)</t>
  </si>
  <si>
    <t xml:space="preserve">860000О.99.0.АД66АА01002                  08202003000000010051000                   08339100000000000003100                         08202000200000002005100                         08205000200000001003100                               08020004000000010041000 3090102708609010100101                                                                           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</si>
  <si>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профилям(поликлиника)</t>
  </si>
  <si>
    <t>08202002000000020051000                                08200001200600003001100                        08200001200100003002100                         08205000200000001003100                           860000О.99.0.АД66АА01002                     08200001200400003006100                                 08200001201100003001100                         08200001200500003003100                        860000О.99.0.АД57АА17003                  860000О.99.0.АД57АА31002                                  08204000500000004008100</t>
  </si>
  <si>
    <t>Специализированная медицинская помощь (за исключением высокотехнологичная медицинская помощь), не включенная в базовую программу обязательного медицинского страхования, по профилям(дневной стационар)</t>
  </si>
  <si>
    <t xml:space="preserve">08202000200000002005100                                08202000300000002004100                        08200001200400003006100                     </t>
  </si>
  <si>
    <t>Скорая, в том числе скорая специализированная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на незастрахованное население</t>
  </si>
  <si>
    <t>08204000500000004008101</t>
  </si>
  <si>
    <t>Осуществление  судебно-медицинских экспертиз и исследований</t>
  </si>
  <si>
    <t xml:space="preserve">08300100000000000008101                                                </t>
  </si>
  <si>
    <t>Обеспечение работы с материальными ценностями мобилизационного резерва</t>
  </si>
  <si>
    <t>08335100000000000007100</t>
  </si>
  <si>
    <t xml:space="preserve">Заготовка,хранение, транспортировка и обеспечение безопасности цельной донорской крови и ее компонентов </t>
  </si>
  <si>
    <t>08310100000000000006101</t>
  </si>
  <si>
    <t>Услуга по оказанию медицинской помощи ВИЧ-инфицированным</t>
  </si>
  <si>
    <t>08322100000000003009100</t>
  </si>
  <si>
    <t>Реализация основных профессиональных образовательных программ среднего профессианального образования- программа подготовки специалистов среднего звена</t>
  </si>
  <si>
    <t>11008015400100002009100</t>
  </si>
  <si>
    <t>Итого по министерству</t>
  </si>
  <si>
    <t>число пациентов</t>
  </si>
  <si>
    <t>806090105210R9440</t>
  </si>
  <si>
    <t>80609010520094000                   80609010560194220</t>
  </si>
  <si>
    <t>количество посещений</t>
  </si>
  <si>
    <t>80609010520094100                                                         80609020520094100                             80609010510094210                         80609010510894220</t>
  </si>
  <si>
    <t>количество пациенто - дней</t>
  </si>
  <si>
    <t>80609030520094000</t>
  </si>
  <si>
    <t>количество экспертиз исследований</t>
  </si>
  <si>
    <t>80609090520094900</t>
  </si>
  <si>
    <t xml:space="preserve">количество  донорской крови и ее компонентов </t>
  </si>
  <si>
    <t>80609060521194200</t>
  </si>
  <si>
    <t>количество человек</t>
  </si>
  <si>
    <t>число обучающихся</t>
  </si>
  <si>
    <t>80607040930192270</t>
  </si>
  <si>
    <t>Министерство культуры КЧР</t>
  </si>
  <si>
    <t xml:space="preserve">
900400.99.0.ББ67 АА00000
'900400.99.0.ББ67 АА01000
900400.99.0.ББ67 АА02000
</t>
  </si>
  <si>
    <t>Число зрителей</t>
  </si>
  <si>
    <t>Количество театральных постановок</t>
  </si>
  <si>
    <t>Число мероприятий</t>
  </si>
  <si>
    <t>Средняя наполняемость зала</t>
  </si>
  <si>
    <t>Доля новых и восстановленных постановок к общему репертуару</t>
  </si>
  <si>
    <t xml:space="preserve"> ед.</t>
  </si>
  <si>
    <t>ед.</t>
  </si>
  <si>
    <t>%</t>
  </si>
  <si>
    <t>РГБУ «УМЦ»</t>
  </si>
  <si>
    <t>Предоставление информационно-методического обеспечения, курсов повышения квалификации и проведения массовых мероприятий для образовательных учреждений в сфере культуры и искусства</t>
  </si>
  <si>
    <t>Единица</t>
  </si>
  <si>
    <t xml:space="preserve">Предпрофессиональные программы
.801012О.99.0ББ53АГ3300342Д0400020100101003103
</t>
  </si>
  <si>
    <t>1.801012О.99.0ББ53АГ3300</t>
  </si>
  <si>
    <t>342Д0400020100101003103-</t>
  </si>
  <si>
    <t>2.801012О.99.0ББ53АГ3600342Д0400020100020002103-</t>
  </si>
  <si>
    <t>3.801012О.99.0ББ53АГ7000342Д0400020100090105101-</t>
  </si>
  <si>
    <t>7.11ДО4000201001101001101-хореограф</t>
  </si>
  <si>
    <t>8.11ДО4000201000601008101-хоров.пение</t>
  </si>
  <si>
    <t>Общеразвивающ. программы</t>
  </si>
  <si>
    <t>фортепиано</t>
  </si>
  <si>
    <t>Скрипка</t>
  </si>
  <si>
    <t>Народные инструменты</t>
  </si>
  <si>
    <t>ДПТ</t>
  </si>
  <si>
    <t>хореограф</t>
  </si>
  <si>
    <t>хоров.пение</t>
  </si>
  <si>
    <t>Чел.</t>
  </si>
  <si>
    <t xml:space="preserve">РГБУ «Государственный республиканский абазинский драматический театр»
Предоставление театрального обслуживания
</t>
  </si>
  <si>
    <t xml:space="preserve"> Количество театральных постановок</t>
  </si>
  <si>
    <t>Число обоснованных жалоб потребителей</t>
  </si>
  <si>
    <t>-</t>
  </si>
  <si>
    <t>Показ (организация показа) концертов и концертных программ</t>
  </si>
  <si>
    <t>число зрителей</t>
  </si>
  <si>
    <t>Человек</t>
  </si>
  <si>
    <t xml:space="preserve">РГБУ «Государственная филармония КЧР»
Показ (организация показа) концертов и концертных программ
</t>
  </si>
  <si>
    <t xml:space="preserve"> РГБУ «КЧ
РЦНК»
</t>
  </si>
  <si>
    <t>900400О.99.0.ББ84АА00000</t>
  </si>
  <si>
    <t xml:space="preserve">Проведение
фестивалей,
смотров,
конкурсов и
иных
праздничных
мероприятий
</t>
  </si>
  <si>
    <t>единица</t>
  </si>
  <si>
    <t xml:space="preserve">   РГБУ «Русский театр драмы и комедии КЧР» Предоставление театрального обслуживания</t>
  </si>
  <si>
    <t xml:space="preserve">910000000120001490707001000600100001005101115 
910000000120001490707001000600200001003101113 
</t>
  </si>
  <si>
    <t xml:space="preserve"> Кол-во зрителей                                                                                                                                                                                                                          </t>
  </si>
  <si>
    <t xml:space="preserve">РГБУ «ГКЧ историко-культурный и природный музей –заповедник им. М.О. Байчорова»
Показ музейных предметов, музейных коллекций»
</t>
  </si>
  <si>
    <t xml:space="preserve">Число посетителей </t>
  </si>
  <si>
    <t>чел.</t>
  </si>
  <si>
    <t xml:space="preserve">РГБУ «КЧР детская библиотека им. С.П. Никулина»
Библиотечное, библиографическое и информационное обслуживание пользователей библиотеки 
</t>
  </si>
  <si>
    <t xml:space="preserve">РГБУ «Государственный ансамбль танца КЧР «Эльбрус» 
Показ (организация показа) концертов и концертных программ
</t>
  </si>
  <si>
    <t xml:space="preserve">РГБУ "РЧДТ ИМ.АКОВА М.О."
Показ (организация показа)
спектаклей (театральных
постановок)Стационар
Показ (организация показа)
спектаклей (театральных
постановок)На выезде      
Показ (организация показа)
спектаклей (театральных
постановок) На гастролях
</t>
  </si>
  <si>
    <t>РГБУ «Ногайский драматический театр»</t>
  </si>
  <si>
    <t>Предоставление театрального обслуживания</t>
  </si>
  <si>
    <t xml:space="preserve">
'910000000120001490707001000600100001005101115
'910000000120001490707001000600200001003101113
'910000000120001490707001000600300001001101112
</t>
  </si>
  <si>
    <t xml:space="preserve">Число пользователей </t>
  </si>
  <si>
    <t>Число посещений</t>
  </si>
  <si>
    <t>Книговыдача</t>
  </si>
  <si>
    <t>Пополнение фонда</t>
  </si>
  <si>
    <t>Число проведенных массовых мероприятий</t>
  </si>
  <si>
    <t>Командировки в библиотеки КЧР с целью оказания методической и практической помощи</t>
  </si>
  <si>
    <t>посещ.</t>
  </si>
  <si>
    <t>экз.</t>
  </si>
  <si>
    <t>кол. мероп.</t>
  </si>
  <si>
    <t>кол. командир.</t>
  </si>
  <si>
    <t>22 026,07</t>
  </si>
  <si>
    <t>21 880,30</t>
  </si>
  <si>
    <t>Количество публичных выступлений</t>
  </si>
  <si>
    <t>Количество мероприятий</t>
  </si>
  <si>
    <t>Ед.</t>
  </si>
  <si>
    <t>Министерство КЧР по делам национальностей, массовым коммуникациям и печати.</t>
  </si>
  <si>
    <t>Выполнение работ по производству, выпуску и распространению периодического печатного издания: газета «День республики»</t>
  </si>
  <si>
    <t xml:space="preserve">
14001000400000001005100
</t>
  </si>
  <si>
    <t>В натуральных показателях</t>
  </si>
  <si>
    <t>тыс. экз.</t>
  </si>
  <si>
    <t>тираж</t>
  </si>
  <si>
    <t>шт.</t>
  </si>
  <si>
    <t>В стоимостных показателях</t>
  </si>
  <si>
    <t>тыс.руб.</t>
  </si>
  <si>
    <t xml:space="preserve">Выпуск </t>
  </si>
  <si>
    <t>Полоса</t>
  </si>
  <si>
    <t>тыс.усл.шт.</t>
  </si>
  <si>
    <t>Выполнение работ по производству, выпуску и распространению журнала для детей «Наш Теремок»</t>
  </si>
  <si>
    <t xml:space="preserve">тыс. экз. </t>
  </si>
  <si>
    <t>96-120</t>
  </si>
  <si>
    <t>Выполнение работ по производству, выпуску и распространению периодического печатного издания: газета «Абазашта»</t>
  </si>
  <si>
    <t xml:space="preserve">Тираж </t>
  </si>
  <si>
    <t>Выполнение работ по производству, выпуску и распространению периодического печатного издания: газета «Черкес Хэку»</t>
  </si>
  <si>
    <t>Выполнение работ по производству, выпуску и распространению периодического печатного издания: газета «Къарачай</t>
  </si>
  <si>
    <t xml:space="preserve">
14001000400000000000000
</t>
  </si>
  <si>
    <t>Выполнение работ по производств и выпуску книг «Книжное издательство»</t>
  </si>
  <si>
    <t xml:space="preserve">Выпуск книг </t>
  </si>
  <si>
    <t>Выполнение работ по производству, выпуску и распространению периодического печатного издания: газета «Ногай давысы»</t>
  </si>
  <si>
    <t>Выполнение работ по производству, выпуску и распространению  литературно –художжественного журнала для детей «Маьметекей»</t>
  </si>
  <si>
    <t>Министерство промышленности и торговли Карачаево-Черкесской Республики</t>
  </si>
  <si>
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   </t>
  </si>
  <si>
    <t>Количество услуг</t>
  </si>
  <si>
    <t xml:space="preserve">
19001000100000001007100
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</si>
  <si>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</si>
  <si>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пользователей</t>
  </si>
  <si>
    <t>количество учетных записей</t>
  </si>
  <si>
    <t>количество ИС обеспечения специальной деятельности</t>
  </si>
  <si>
    <t>количество типовых компонентов ИТКИ</t>
  </si>
  <si>
    <t>количество компонентов инфраструктуры электронного правительства</t>
  </si>
  <si>
    <t>Предоставление программного обеспечения, инженерной, вычислительной и информационно-телекоммуникационной инфраструктуры, в том числе на основе "облачных технологий"</t>
  </si>
  <si>
    <t>Количество рабочих станций</t>
  </si>
  <si>
    <t>Количество Периферийного и специализированного оборудования, используемого вне рабочих станций</t>
  </si>
  <si>
    <t>Количество общесистемного ПО</t>
  </si>
  <si>
    <t>Количество прикладного ПО</t>
  </si>
  <si>
    <t>Количество телекоммуникационного оборудования</t>
  </si>
  <si>
    <t>Количество автоматических компьютерных телефонных станций, средств IP-телефонии</t>
  </si>
  <si>
    <t>Количество программно-аппаратных комплексов информационной безопасности</t>
  </si>
  <si>
    <t>Количество серверного ТО и оборудования ЦОД</t>
  </si>
  <si>
    <t>Осуществление функции Удостоверяющего центра</t>
  </si>
  <si>
    <t>Количество выданных ключей электронной подписи</t>
  </si>
  <si>
    <t>Министерство труда и социального развития КЧР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</si>
  <si>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детей-инвалидов.</t>
  </si>
  <si>
    <t>9120012822030000000000001007100104</t>
  </si>
  <si>
    <t>очно</t>
  </si>
  <si>
    <t>человек</t>
  </si>
  <si>
    <t>81410020320294300611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</si>
  <si>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услугах,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</si>
  <si>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9120012822031000000000001006100101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</si>
  <si>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</si>
  <si>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420037222032000000000001005100101</t>
  </si>
  <si>
    <t>заочно</t>
  </si>
  <si>
    <t>9120012822032000000000002004100101</t>
  </si>
  <si>
    <t>на дому</t>
  </si>
  <si>
    <t>Итого по министерству, ведомству</t>
  </si>
  <si>
    <t>ИТОГО</t>
  </si>
  <si>
    <t>Министерство туризма, курортов и молодежной политики Карачаево-Черкесской Республики</t>
  </si>
  <si>
    <t>Осуществление экскурсий по местам археологических памятников на территории КЧР</t>
  </si>
  <si>
    <t>Количество экскурсий</t>
  </si>
  <si>
    <t>Услуги по подбору персонала</t>
  </si>
  <si>
    <t>Количество трудоустроенных граждан</t>
  </si>
  <si>
    <t>Министерство Экономического развития КЧР</t>
  </si>
  <si>
    <t>Предоставление образовательной поддержки субъектам малого и среднего предпринимательства</t>
  </si>
  <si>
    <t>18020000100000001006100</t>
  </si>
  <si>
    <t>проведение тренингов, семинаров, круглых столов</t>
  </si>
  <si>
    <t>816041203101R5270621241</t>
  </si>
  <si>
    <t>Предоставление услуг по организации и содействию в проведении семинаров, совещаний, "круглых столов", и иных мероприятий</t>
  </si>
  <si>
    <t>18019002400000002010100</t>
  </si>
  <si>
    <t>проведение семинаров, совещаний, "круглых столов", и иных мероприятий</t>
  </si>
  <si>
    <t>Организация и проведение выставочных мероприятий, семинаров, конкурсов, развлекательных мероприятий, поддержка местных товаропроизводителей. Прочая деятельность, связанная с использованием вычислительной техники и информационных технологий</t>
  </si>
  <si>
    <t>18021000100000001005100</t>
  </si>
  <si>
    <t>обеспечение участия субъектов МСП в выставочно-ярморочной деятельности</t>
  </si>
  <si>
    <t>Консультирование</t>
  </si>
  <si>
    <t>18003000200000000007101</t>
  </si>
  <si>
    <t>Предоставление консультаций и информационной поддержки субъектам малого и среднего предпринимательства</t>
  </si>
  <si>
    <t>Предоставление займов субъектам малого и среднего предпринимательства</t>
  </si>
  <si>
    <t>18012000100000000007101</t>
  </si>
  <si>
    <t>Выдача займов</t>
  </si>
  <si>
    <t>Управление лесами КЧР</t>
  </si>
  <si>
    <t>Строительство лесных дорог, предназначенных для охраны лесов от пожаров</t>
  </si>
  <si>
    <t>020210Ф.99.1.АВ29АА04000</t>
  </si>
  <si>
    <t>Протяженность</t>
  </si>
  <si>
    <t>Километр</t>
  </si>
  <si>
    <t>836 04 07 17 1 01 51290 600</t>
  </si>
  <si>
    <t>Эксплуатация лесных дорог</t>
  </si>
  <si>
    <t>Устройство противопожарных минерализованных полос</t>
  </si>
  <si>
    <t>020210Ф.99.1.АВ29АА14000</t>
  </si>
  <si>
    <t>Прочистка и обновление противопожарных минерализованных полос</t>
  </si>
  <si>
    <t>020210Ф.99.1.АВ29АА16000</t>
  </si>
  <si>
    <t>Проведение профилактического контролируемого противопожарного выжигания хвороста, лесной подстилки</t>
  </si>
  <si>
    <t>020210Ф.99.1.АВ29АА38000</t>
  </si>
  <si>
    <t>Площадь</t>
  </si>
  <si>
    <t>Гектар</t>
  </si>
  <si>
    <t>Благоустройство зон отдыха граждан, пребывающих в лесах</t>
  </si>
  <si>
    <t>020210Ф.99.1.АВ09АА00000</t>
  </si>
  <si>
    <t>Количество единиц</t>
  </si>
  <si>
    <t>Штука</t>
  </si>
  <si>
    <t>Установка и размещение стендов и других знаков и указателей, содержащих информацию о мерах пожарной безопасности в лесах</t>
  </si>
  <si>
    <t>020210Ф.99.1.АВ29АА32000</t>
  </si>
  <si>
    <t>Профилактика возникновения очагов вредных организмов</t>
  </si>
  <si>
    <t>020210Ф.99.1.АВ30АА01000</t>
  </si>
  <si>
    <t>836 04 07 17 1 02 51290 600</t>
  </si>
  <si>
    <t>Локализация и ликвидация очагов вредных организмов (ВСР)</t>
  </si>
  <si>
    <t>020210Ф.99.1.АВ34АА04000</t>
  </si>
  <si>
    <t>Санитарно-оздоровительные мероприятия (ССР)</t>
  </si>
  <si>
    <t>020210Ф.99.1.АВ34АА06000</t>
  </si>
  <si>
    <t>Санитарно-оздоровительные мероприятия</t>
  </si>
  <si>
    <t>020210Ф.99.1.АВ34АА08000</t>
  </si>
  <si>
    <t>Искусственное лесовосстановление</t>
  </si>
  <si>
    <t>020210Ф.99.1.АБ73АГ88000</t>
  </si>
  <si>
    <t>836 04 07 17 1 03 51290 600</t>
  </si>
  <si>
    <t>Содействие естественному возобновлению</t>
  </si>
  <si>
    <t>020210Ф.99.1.АБ73АА76000</t>
  </si>
  <si>
    <t>Проведение агротехнического ухода за лесными культурами</t>
  </si>
  <si>
    <t>020210Ф.99.1.АБ73АБ90000</t>
  </si>
  <si>
    <t>Дополнение лесных культур</t>
  </si>
  <si>
    <t>020210Ф.99.1.АБ73АГ48000</t>
  </si>
  <si>
    <t>020210Ф.99.1.АБ73АГ86000</t>
  </si>
  <si>
    <t xml:space="preserve"> 836 04 07 17 1 03 51290 600</t>
  </si>
  <si>
    <t>Искусственное лесовосстановление (ручным)</t>
  </si>
  <si>
    <t>020210Ф.99.1.АБ73АГ94000</t>
  </si>
  <si>
    <t>Искусственное лесовосстановление (подготовка почвы)</t>
  </si>
  <si>
    <t>020210Ф.99.1.АБ73АГ66000</t>
  </si>
  <si>
    <t>Уход за лесами в молодняках</t>
  </si>
  <si>
    <t>020210Ф.99.1.АБ74АА00000</t>
  </si>
  <si>
    <t>Заготовка  семян лесных растений</t>
  </si>
  <si>
    <t>020210Ф.99.1.АБ75АА32000</t>
  </si>
  <si>
    <t>Килограмм</t>
  </si>
  <si>
    <t>Отвод лесосек</t>
  </si>
  <si>
    <t>020210Ф.99.1.АБ76АА00000</t>
  </si>
  <si>
    <t>836 04 07 17 1 04 51290 600</t>
  </si>
  <si>
    <t>Ликвидация лесного пожара силами наземных пожарных формирований</t>
  </si>
  <si>
    <t>020210Ф.99.1.АВ33АА02000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</si>
  <si>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</t>
  </si>
  <si>
    <t>020210Ф.99.1.АВ29АА52000</t>
  </si>
  <si>
    <t>Сохранение и поддержание видового разнообразия объектов животного мира, включая охотничьих ресурсов</t>
  </si>
  <si>
    <t>925312Ф.99.1.АВ21АА00001</t>
  </si>
  <si>
    <t>836 04 07 17 4 01 90000 600</t>
  </si>
  <si>
    <t>Государственный архив Карачаево-Черкесской Республики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</si>
  <si>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и органами местного самоуправления своих полномочий</t>
  </si>
  <si>
    <t>количество исполненных запросов</t>
  </si>
  <si>
    <t>Обеспечение доступа к архивным документам  и справочно-поисковым средствам к ним в читальном зале архива</t>
  </si>
  <si>
    <t>количество посещений читального зала</t>
  </si>
  <si>
    <t>количество дел, выданных пользователям читального зала</t>
  </si>
  <si>
    <t>Описание архивных документов, создание справочно-поисковых средств к ним, подготовка справочно-поисковых изданий о составе и содержании архивных фондов</t>
  </si>
  <si>
    <t>количество описанных документов</t>
  </si>
  <si>
    <t>количество переработанных и усовершенствованных описей</t>
  </si>
  <si>
    <t>количество дел, сведения о которых включены в традиционные и электронные справочно-поисковые средства</t>
  </si>
  <si>
    <t>количество записей внесенных в электронные справочно-поисковые средства (БД)</t>
  </si>
  <si>
    <t>ед.хр.</t>
  </si>
  <si>
    <t>ед./</t>
  </si>
  <si>
    <t>записи</t>
  </si>
  <si>
    <t>225/</t>
  </si>
  <si>
    <t>216/</t>
  </si>
  <si>
    <t>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</t>
  </si>
  <si>
    <t>количество документов, подготовленных к рассекречиванию</t>
  </si>
  <si>
    <t>Консультационная и методическая поддержка по вопросам архивной деятельности и документационного обеспечения управления</t>
  </si>
  <si>
    <t>количество организаций, получивших консультации, рекомендаций</t>
  </si>
  <si>
    <t>количество документов (номенклатуры дел, инструкции, положения об ЭК и архиве, описи дел, акты на списание и т.д.) утвержденные/ согласованные ЭПК Управления КЧР по делам архивов</t>
  </si>
  <si>
    <t>Обеспечение удаленного доступа к справочно-поисковым средствам к архивным документам</t>
  </si>
  <si>
    <t>количество посещений интернет-сайта</t>
  </si>
  <si>
    <t>количество справочно-поисковых средств к архивным документам, размещенных на сайте</t>
  </si>
  <si>
    <t>Комплектование архивными документами</t>
  </si>
  <si>
    <t>количество дел, принятых на хранение</t>
  </si>
  <si>
    <t>количество дел, включенных в состав Архивного фонда РФ</t>
  </si>
  <si>
    <r>
      <t>количество дел прошедших экспертизу ценности и</t>
    </r>
    <r>
      <rPr>
        <sz val="10"/>
        <color rgb="FF000000"/>
        <rFont val="Times New Roman"/>
        <family val="1"/>
        <charset val="204"/>
      </rPr>
      <t xml:space="preserve"> включенных в утвержденные (согласованные) описи дел</t>
    </r>
  </si>
  <si>
    <t>Обеспечение сохранности и учет архивных документов</t>
  </si>
  <si>
    <t>объем хранимых дел (документов)</t>
  </si>
  <si>
    <t>количество архивных фондов/дел, включенных в автоматизированную систему государственного учета документов Архивного фонда РФ</t>
  </si>
  <si>
    <t>фонд</t>
  </si>
  <si>
    <t>95/</t>
  </si>
  <si>
    <t xml:space="preserve">96/ </t>
  </si>
  <si>
    <t>Реализация информационных мероприятий, публикаторских и выставочных проектов на основе архивных документов</t>
  </si>
  <si>
    <t>количество проведенных информационных мероприятий (выставки, теле-радио-передачи, лекции)</t>
  </si>
  <si>
    <t>количество подготовленных и опубликованных статей, инициативные информации, сборников</t>
  </si>
  <si>
    <t>Управление КЧР по обеспечению мероприятий ГО ПЛЧС и ПБ</t>
  </si>
  <si>
    <t>804200О.99.0.ББ60АА72001</t>
  </si>
  <si>
    <t>чел-час</t>
  </si>
  <si>
    <t>827 0309 1460194500 611 241</t>
  </si>
  <si>
    <t>221100Ф.99.1.АЭ77АА0100</t>
  </si>
  <si>
    <t>752512Ф.99.1.АЭ70АА02000</t>
  </si>
  <si>
    <t>620300Ф.99.1.АЖ54АА02001</t>
  </si>
  <si>
    <t>РГБУ "КЧАСС"</t>
  </si>
  <si>
    <t>проц.</t>
  </si>
  <si>
    <t>827 0309 1850194500 611 241</t>
  </si>
  <si>
    <t xml:space="preserve">Реализация дополнительных профессиональных программ повышения квалификации  </t>
  </si>
  <si>
    <t xml:space="preserve">Информирование населения через средства массовой информациии по иным каналам о прогнозируемых и возникших чрезвычайных ситуациях и пожарах, мерах по обеспечению  безопасности населения и территорий от чрезвычайных ситуаций, обеспече-возникновении чрезвычайных ситуаций и принимаемых мерах по обеспечению безопасности населения </t>
  </si>
  <si>
    <t>Количество поступивших сообщений</t>
  </si>
  <si>
    <t>ед</t>
  </si>
  <si>
    <t>Защита населения и территорий от чрезвычайных ситуаций природного  и техногенного характера ( за исключением обеспечения безопасности на водных объектах).</t>
  </si>
  <si>
    <t>Количество планируемых работ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</si>
  <si>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инфрастуктуры</t>
  </si>
  <si>
    <t>Количество ИС обеспечения специальной деятельности</t>
  </si>
  <si>
    <t>Поисковые и аварийно-спасательные работы (за искл. работ на водных объектах)</t>
  </si>
  <si>
    <t>Доля выполненных выездов на поисковые и аварийно-спасатель-ные работы от общего количества поступивших вызовов (процент)</t>
  </si>
  <si>
    <t xml:space="preserve">Обеспечение реагирования на чрезвычайные ситуации </t>
  </si>
  <si>
    <t>Обеспечение безопасности населения на водных объектах</t>
  </si>
  <si>
    <t>Поиск и спасение людей на водных объектах</t>
  </si>
  <si>
    <t>Количество выездов</t>
  </si>
  <si>
    <t>Обеспечение безопасности на водных объекта</t>
  </si>
  <si>
    <t xml:space="preserve">Количество проведенных профилактических мероприятий </t>
  </si>
  <si>
    <t>Производственно-техническое управление Главы и Правительства КЧР</t>
  </si>
  <si>
    <t>Автотранспортное обслуживание потребителей</t>
  </si>
  <si>
    <t>Обеспечение эксплуатации и надлежащего содержания зданий и помещений</t>
  </si>
  <si>
    <t>Организация общественного питания</t>
  </si>
  <si>
    <t>Обеспечение деятельности гостиницы</t>
  </si>
  <si>
    <t>34002016700000000006201</t>
  </si>
  <si>
    <t>34003016800000000004201</t>
  </si>
  <si>
    <t>34004016900000000002201</t>
  </si>
  <si>
    <t>34005017014800000005201</t>
  </si>
  <si>
    <t>Организация транспортного обслуживания в натур.выражении</t>
  </si>
  <si>
    <t>Эксплуатация и надлежащее содержание здания и помещений в натур.выражении</t>
  </si>
  <si>
    <t>Организация общественного питания в натур.виде</t>
  </si>
  <si>
    <t>Обеспечение деятельности гостиницы в натур.виде</t>
  </si>
  <si>
    <t>Обеспечение деятельности С-ОБ в натур.виде</t>
  </si>
  <si>
    <t>автосмена</t>
  </si>
  <si>
    <t>83401137040091000611</t>
  </si>
  <si>
    <t>кв.метр</t>
  </si>
  <si>
    <t>рабочая смена</t>
  </si>
  <si>
    <t>910000001200014907070010   0060020000100310113</t>
  </si>
  <si>
    <t xml:space="preserve">910000000120001490707063   000900100000008103110  </t>
  </si>
  <si>
    <t>910000000120001490707011  000000000002000103107</t>
  </si>
  <si>
    <t>Физические лица за исключением с ОВЗ и инвалидов</t>
  </si>
  <si>
    <t>Сбор.обработка.систематизация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использванной при проведении государственной кадастровой оценки и формируемой в результате ее проведения; определение кадастровой стоимости при проведении государственной кадастровой оценки; определение кадастровой стоимости вновь учтенных объектов недвижимости, ранее учтенных объектов недвижимости в случае внесения в Единый реестр недвижимости сведений о них и объектов недвижимости в отношении которых произошло измнение их колличественных и (или) качественных характеристику период между датой проведения последней государственной кадастровой оценки и датой проведения очередной государственной кадастровой оценки;</t>
  </si>
  <si>
    <t>Объем собранной информации; количество объектов недвижимости, в отношении которых проведена кадастровая оценка</t>
  </si>
  <si>
    <t>единица /964</t>
  </si>
  <si>
    <t>285195, в т.ч. ОКСы- 186702; земельные участки- 98493</t>
  </si>
  <si>
    <t xml:space="preserve">212724, в т.ч.
оксы-
201468;
земельные
участки-
11256
</t>
  </si>
  <si>
    <t>Министерство имущественных и земельных отношений Карачаево-Черкесской Республики</t>
  </si>
  <si>
    <t>Итого</t>
  </si>
  <si>
    <t>число пациентов / количество койко-дней</t>
  </si>
  <si>
    <t>792   /            9111</t>
  </si>
  <si>
    <t>916     /    18033</t>
  </si>
  <si>
    <t>936    /          18787</t>
  </si>
  <si>
    <t xml:space="preserve">
Показ (организация показа) спектаклей (театральных постановок)Стационар
Показ (организация показа) спектаклей (театральных постановок)На выезде      Показ (организация показа) спектаклей (театральных постановок) На гастролях
</t>
  </si>
  <si>
    <t xml:space="preserve"> Предоставление дополнительного образования  в сфере культуры и искусства </t>
  </si>
  <si>
    <t>00000000000000000130</t>
  </si>
  <si>
    <t>11007021700100005002100</t>
  </si>
  <si>
    <t>807 0703 1210192230 611</t>
  </si>
  <si>
    <t>80708011210492400611</t>
  </si>
  <si>
    <t>80708011210792430611 241</t>
  </si>
  <si>
    <t>807 0801 1210792430</t>
  </si>
  <si>
    <t>80708011210592410611</t>
  </si>
  <si>
    <t>80708011210692420611</t>
  </si>
  <si>
    <t xml:space="preserve">07016000000000003004103 </t>
  </si>
  <si>
    <t>07063000900200000006103</t>
  </si>
  <si>
    <t>14001000500000001004100</t>
  </si>
  <si>
    <t>14001000400000007005100</t>
  </si>
  <si>
    <t>14002100200000002003102</t>
  </si>
  <si>
    <t>80912020610297200611241</t>
  </si>
  <si>
    <t>80912020610297110611241</t>
  </si>
  <si>
    <t>80912020610297300611241</t>
  </si>
  <si>
    <t>80912020610297100611241</t>
  </si>
  <si>
    <t>80708011210792430611</t>
  </si>
  <si>
    <t>80708010620792430611</t>
  </si>
  <si>
    <t>09019100100300000001100</t>
  </si>
  <si>
    <t>09019100400100000002100</t>
  </si>
  <si>
    <t>09010100900000000008101</t>
  </si>
  <si>
    <t xml:space="preserve">09010100400000000003101
</t>
  </si>
  <si>
    <t>09010100500000000002101</t>
  </si>
  <si>
    <t>09010100700000000000101</t>
  </si>
  <si>
    <t>09012100000000000005102</t>
  </si>
  <si>
    <t>33001000000000000000100</t>
  </si>
  <si>
    <t>82801131240194800611</t>
  </si>
  <si>
    <t>33002000000000000009100</t>
  </si>
  <si>
    <t>33003100000000000006100</t>
  </si>
  <si>
    <t>82801131250194800612</t>
  </si>
  <si>
    <t>33006100000000000003100</t>
  </si>
  <si>
    <t>33008100000000000001100</t>
  </si>
  <si>
    <t>33010100000000000007100</t>
  </si>
  <si>
    <t>33004100000000000005100</t>
  </si>
  <si>
    <t>33007100000000000002100</t>
  </si>
  <si>
    <t>33009100000000000000100</t>
  </si>
  <si>
    <t xml:space="preserve">24001100000000000007106
</t>
  </si>
  <si>
    <t>24001100000000000007105</t>
  </si>
  <si>
    <t xml:space="preserve">24003100000000000005106
</t>
  </si>
  <si>
    <t xml:space="preserve">24003100000000000005105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</si>
</sst>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Arial Cyr"/>
      <family val="2"/>
    </font>
    <font>
      <sz val="10"/>
      <color indexed="8"/>
      <name val="Arial Cy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u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9" fontId="8" fillId="0" borderId="4">
      <alignment horizontal="center" vertical="top" shrinkToFit="1"/>
    </xf>
    <xf numFmtId="1" fontId="9" fillId="0" borderId="4">
      <alignment horizontal="center" vertical="top" shrinkToFit="1"/>
    </xf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11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0" fontId="11" fillId="0" borderId="1" xfId="0" applyFont="1" applyBorder="1" applyAlignment="1">
      <alignment vertical="center" wrapText="1"/>
    </xf>
    <xf numFmtId="49" fontId="2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49" fontId="5" fillId="0" borderId="1" xfId="1" applyNumberFormat="1" applyFont="1" applyBorder="1" applyAlignment="1" applyProtection="1">
      <alignment horizontal="center" vertical="center" wrapText="1" shrinkToFit="1"/>
    </xf>
    <xf numFmtId="1" fontId="5" fillId="0" borderId="1" xfId="2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3" xfId="0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left" vertic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2" fontId="17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1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NumberFormat="1" applyFont="1" applyFill="1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</cellXfs>
  <cellStyles count="4">
    <cellStyle name="xl26" xfId="2"/>
    <cellStyle name="xl31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06"/>
  <sheetViews>
    <sheetView tabSelected="1" view="pageBreakPreview" topLeftCell="A88" zoomScale="60" zoomScaleNormal="71" workbookViewId="0">
      <selection activeCell="N7" sqref="N7"/>
    </sheetView>
  </sheetViews>
  <sheetFormatPr defaultRowHeight="15.05" x14ac:dyDescent="0.3"/>
  <cols>
    <col min="1" max="1" width="7.109375" style="5" customWidth="1"/>
    <col min="2" max="2" width="36.44140625" customWidth="1"/>
    <col min="3" max="3" width="35.6640625" customWidth="1"/>
    <col min="4" max="4" width="36.5546875" customWidth="1"/>
    <col min="5" max="7" width="12.6640625" style="101" customWidth="1"/>
    <col min="8" max="8" width="34.6640625" customWidth="1"/>
    <col min="9" max="9" width="17.33203125" style="87" customWidth="1"/>
    <col min="10" max="10" width="20.6640625" style="87" customWidth="1"/>
  </cols>
  <sheetData>
    <row r="1" spans="1:21" ht="16.45" customHeight="1" x14ac:dyDescent="0.3">
      <c r="A1" s="142"/>
      <c r="B1" s="143"/>
      <c r="C1" s="143"/>
      <c r="D1" s="143"/>
      <c r="E1" s="143"/>
      <c r="F1" s="143"/>
      <c r="G1" s="143"/>
      <c r="H1" s="143"/>
      <c r="I1" s="143"/>
      <c r="J1" s="144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ht="41.95" customHeight="1" x14ac:dyDescent="0.3">
      <c r="A2" s="145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"/>
      <c r="L2" s="1"/>
      <c r="M2" s="1"/>
      <c r="N2" s="2"/>
      <c r="O2" s="2"/>
      <c r="P2" s="2"/>
      <c r="Q2" s="2"/>
      <c r="R2" s="2"/>
      <c r="S2" s="2"/>
      <c r="T2" s="2"/>
      <c r="U2" s="2"/>
    </row>
    <row r="3" spans="1:21" ht="48.05" customHeight="1" x14ac:dyDescent="0.3">
      <c r="A3" s="132" t="s">
        <v>0</v>
      </c>
      <c r="B3" s="132" t="s">
        <v>1</v>
      </c>
      <c r="C3" s="132" t="s">
        <v>2</v>
      </c>
      <c r="D3" s="132" t="s">
        <v>3</v>
      </c>
      <c r="E3" s="132"/>
      <c r="F3" s="132"/>
      <c r="G3" s="132"/>
      <c r="H3" s="132" t="s">
        <v>4</v>
      </c>
      <c r="I3" s="132"/>
      <c r="J3" s="132"/>
      <c r="K3" s="3"/>
      <c r="L3" s="3"/>
      <c r="M3" s="3"/>
      <c r="N3" s="2"/>
      <c r="O3" s="2"/>
      <c r="P3" s="2"/>
      <c r="Q3" s="2"/>
      <c r="R3" s="2"/>
      <c r="S3" s="2"/>
      <c r="T3" s="2"/>
      <c r="U3" s="2"/>
    </row>
    <row r="4" spans="1:21" ht="94.55" customHeight="1" x14ac:dyDescent="0.3">
      <c r="A4" s="132"/>
      <c r="B4" s="147"/>
      <c r="C4" s="147"/>
      <c r="D4" s="104" t="s">
        <v>5</v>
      </c>
      <c r="E4" s="104" t="s">
        <v>6</v>
      </c>
      <c r="F4" s="104" t="s">
        <v>8</v>
      </c>
      <c r="G4" s="104" t="s">
        <v>9</v>
      </c>
      <c r="H4" s="104" t="s">
        <v>7</v>
      </c>
      <c r="I4" s="71" t="s">
        <v>10</v>
      </c>
      <c r="J4" s="66" t="s">
        <v>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05" customHeight="1" x14ac:dyDescent="0.3">
      <c r="A5" s="156" t="s">
        <v>12</v>
      </c>
      <c r="B5" s="156"/>
      <c r="C5" s="156"/>
      <c r="D5" s="156"/>
      <c r="E5" s="156"/>
      <c r="F5" s="156"/>
      <c r="G5" s="156"/>
      <c r="H5" s="156"/>
      <c r="I5" s="156"/>
      <c r="J5" s="156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5" customFormat="1" ht="100.8" x14ac:dyDescent="0.25">
      <c r="A6" s="8">
        <v>1</v>
      </c>
      <c r="B6" s="7" t="s">
        <v>13</v>
      </c>
      <c r="C6" s="6" t="s">
        <v>14</v>
      </c>
      <c r="D6" s="7" t="s">
        <v>34</v>
      </c>
      <c r="E6" s="7">
        <v>792</v>
      </c>
      <c r="F6" s="7">
        <v>146</v>
      </c>
      <c r="G6" s="7">
        <v>146</v>
      </c>
      <c r="H6" s="11" t="s">
        <v>35</v>
      </c>
      <c r="I6" s="72">
        <v>45969.1</v>
      </c>
      <c r="J6" s="72">
        <v>45969.1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1" customHeight="1" x14ac:dyDescent="0.3">
      <c r="A7" s="8">
        <v>2</v>
      </c>
      <c r="B7" s="7" t="s">
        <v>15</v>
      </c>
      <c r="C7" s="10" t="s">
        <v>16</v>
      </c>
      <c r="D7" s="7" t="s">
        <v>349</v>
      </c>
      <c r="E7" s="7" t="s">
        <v>350</v>
      </c>
      <c r="F7" s="9" t="s">
        <v>351</v>
      </c>
      <c r="G7" s="9" t="s">
        <v>352</v>
      </c>
      <c r="H7" s="30" t="s">
        <v>36</v>
      </c>
      <c r="I7" s="73">
        <v>124806.09999999999</v>
      </c>
      <c r="J7" s="73">
        <v>120914.29999999999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74.7" customHeight="1" x14ac:dyDescent="0.3">
      <c r="A8" s="8">
        <v>3</v>
      </c>
      <c r="B8" s="7" t="s">
        <v>17</v>
      </c>
      <c r="C8" s="10" t="s">
        <v>18</v>
      </c>
      <c r="D8" s="7" t="s">
        <v>37</v>
      </c>
      <c r="E8" s="7">
        <v>876</v>
      </c>
      <c r="F8" s="7">
        <v>355110</v>
      </c>
      <c r="G8" s="7">
        <v>354521.59999999998</v>
      </c>
      <c r="H8" s="10" t="s">
        <v>38</v>
      </c>
      <c r="I8" s="73">
        <v>139204.6</v>
      </c>
      <c r="J8" s="157">
        <v>136688.00000000003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15.55" customHeight="1" x14ac:dyDescent="0.3">
      <c r="A9" s="8">
        <v>4</v>
      </c>
      <c r="B9" s="7" t="s">
        <v>19</v>
      </c>
      <c r="C9" s="10" t="s">
        <v>20</v>
      </c>
      <c r="D9" s="7" t="s">
        <v>39</v>
      </c>
      <c r="E9" s="7">
        <v>876</v>
      </c>
      <c r="F9" s="7">
        <f>F11+F10+F12</f>
        <v>48593</v>
      </c>
      <c r="G9" s="7">
        <f>G11+G10+G12</f>
        <v>49777</v>
      </c>
      <c r="H9" s="11" t="s">
        <v>40</v>
      </c>
      <c r="I9" s="74">
        <f>I11+I10+I12</f>
        <v>38608.199999999997</v>
      </c>
      <c r="J9" s="74">
        <f>J11+J10+J12</f>
        <v>38386.800000000003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15.2" x14ac:dyDescent="0.3">
      <c r="A10" s="8">
        <v>5</v>
      </c>
      <c r="B10" s="7" t="s">
        <v>21</v>
      </c>
      <c r="C10" s="12" t="s">
        <v>22</v>
      </c>
      <c r="D10" s="7" t="s">
        <v>34</v>
      </c>
      <c r="E10" s="7">
        <v>792</v>
      </c>
      <c r="F10" s="7">
        <v>12550</v>
      </c>
      <c r="G10" s="7">
        <v>15339</v>
      </c>
      <c r="H10" s="31">
        <v>8.0609010510894208E+16</v>
      </c>
      <c r="I10" s="74">
        <v>4742.7</v>
      </c>
      <c r="J10" s="74">
        <v>4742.7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47.3" customHeight="1" x14ac:dyDescent="0.3">
      <c r="A11" s="8">
        <v>6</v>
      </c>
      <c r="B11" s="10" t="s">
        <v>23</v>
      </c>
      <c r="C11" s="12" t="s">
        <v>24</v>
      </c>
      <c r="D11" s="10" t="s">
        <v>41</v>
      </c>
      <c r="E11" s="10">
        <v>384</v>
      </c>
      <c r="F11" s="13">
        <v>36043</v>
      </c>
      <c r="G11" s="13">
        <v>34438</v>
      </c>
      <c r="H11" s="11" t="s">
        <v>42</v>
      </c>
      <c r="I11" s="20">
        <v>19751</v>
      </c>
      <c r="J11" s="20">
        <v>19563.099999999999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8.8" x14ac:dyDescent="0.3">
      <c r="A12" s="8">
        <v>7</v>
      </c>
      <c r="B12" s="10" t="s">
        <v>25</v>
      </c>
      <c r="C12" s="12" t="s">
        <v>26</v>
      </c>
      <c r="D12" s="10" t="s">
        <v>25</v>
      </c>
      <c r="E12" s="10"/>
      <c r="F12" s="10">
        <v>0</v>
      </c>
      <c r="G12" s="10">
        <v>0</v>
      </c>
      <c r="H12" s="11" t="s">
        <v>42</v>
      </c>
      <c r="I12" s="20">
        <v>14114.5</v>
      </c>
      <c r="J12" s="20">
        <v>14081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8.7" customHeight="1" x14ac:dyDescent="0.3">
      <c r="A13" s="8">
        <v>8</v>
      </c>
      <c r="B13" s="10" t="s">
        <v>27</v>
      </c>
      <c r="C13" s="14" t="s">
        <v>28</v>
      </c>
      <c r="D13" s="10" t="s">
        <v>43</v>
      </c>
      <c r="E13" s="8">
        <v>112</v>
      </c>
      <c r="F13" s="8">
        <v>5632</v>
      </c>
      <c r="G13" s="8">
        <v>6049.8</v>
      </c>
      <c r="H13" s="11" t="s">
        <v>44</v>
      </c>
      <c r="I13" s="73">
        <v>26026.1</v>
      </c>
      <c r="J13" s="73">
        <v>25258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8.8" x14ac:dyDescent="0.3">
      <c r="A14" s="8">
        <v>9</v>
      </c>
      <c r="B14" s="10" t="s">
        <v>29</v>
      </c>
      <c r="C14" s="14" t="s">
        <v>30</v>
      </c>
      <c r="D14" s="8" t="s">
        <v>45</v>
      </c>
      <c r="E14" s="8">
        <v>792</v>
      </c>
      <c r="F14" s="8">
        <v>2184</v>
      </c>
      <c r="G14" s="8">
        <v>2525</v>
      </c>
      <c r="H14" s="11" t="s">
        <v>42</v>
      </c>
      <c r="I14" s="20">
        <v>10864.4</v>
      </c>
      <c r="J14" s="20">
        <v>10801.4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72" x14ac:dyDescent="0.3">
      <c r="A15" s="8">
        <v>10</v>
      </c>
      <c r="B15" s="10" t="s">
        <v>31</v>
      </c>
      <c r="C15" s="14" t="s">
        <v>32</v>
      </c>
      <c r="D15" s="8" t="s">
        <v>46</v>
      </c>
      <c r="E15" s="8">
        <v>792</v>
      </c>
      <c r="F15" s="8">
        <v>1934</v>
      </c>
      <c r="G15" s="8">
        <v>1813</v>
      </c>
      <c r="H15" s="11" t="s">
        <v>47</v>
      </c>
      <c r="I15" s="20">
        <v>30815.5</v>
      </c>
      <c r="J15" s="20">
        <v>30784.799999999999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3">
      <c r="A16" s="148" t="s">
        <v>33</v>
      </c>
      <c r="B16" s="148"/>
      <c r="C16" s="32"/>
      <c r="D16" s="15"/>
      <c r="E16" s="15"/>
      <c r="F16" s="15"/>
      <c r="G16" s="15"/>
      <c r="H16" s="15"/>
      <c r="I16" s="16">
        <f>SUM(I6:I15)</f>
        <v>454902.2</v>
      </c>
      <c r="J16" s="16">
        <f>SUM(J6:J15)</f>
        <v>447189.2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3.5" customHeight="1" x14ac:dyDescent="0.3">
      <c r="A17" s="108"/>
      <c r="B17" s="149" t="s">
        <v>48</v>
      </c>
      <c r="C17" s="149"/>
      <c r="D17" s="149"/>
      <c r="E17" s="149"/>
      <c r="F17" s="149"/>
      <c r="G17" s="149"/>
      <c r="H17" s="149"/>
      <c r="I17" s="73"/>
      <c r="J17" s="7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63.7" customHeight="1" x14ac:dyDescent="0.3">
      <c r="A18" s="136">
        <v>1</v>
      </c>
      <c r="B18" s="158" t="s">
        <v>353</v>
      </c>
      <c r="C18" s="154" t="s">
        <v>49</v>
      </c>
      <c r="D18" s="104" t="s">
        <v>50</v>
      </c>
      <c r="E18" s="104" t="s">
        <v>55</v>
      </c>
      <c r="F18" s="104">
        <v>7300</v>
      </c>
      <c r="G18" s="104">
        <v>7815</v>
      </c>
      <c r="H18" s="137" t="s">
        <v>355</v>
      </c>
      <c r="I18" s="153">
        <v>10928.2</v>
      </c>
      <c r="J18" s="153">
        <v>10928.2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44.3" customHeight="1" x14ac:dyDescent="0.3">
      <c r="A19" s="136"/>
      <c r="B19" s="159"/>
      <c r="C19" s="154"/>
      <c r="D19" s="108" t="s">
        <v>51</v>
      </c>
      <c r="E19" s="104" t="s">
        <v>56</v>
      </c>
      <c r="F19" s="104">
        <v>2</v>
      </c>
      <c r="G19" s="104">
        <v>2</v>
      </c>
      <c r="H19" s="137"/>
      <c r="I19" s="153"/>
      <c r="J19" s="15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44.3" customHeight="1" x14ac:dyDescent="0.3">
      <c r="A20" s="136"/>
      <c r="B20" s="159"/>
      <c r="C20" s="154"/>
      <c r="D20" s="108" t="s">
        <v>52</v>
      </c>
      <c r="E20" s="104" t="s">
        <v>56</v>
      </c>
      <c r="F20" s="104">
        <v>91</v>
      </c>
      <c r="G20" s="104">
        <v>96</v>
      </c>
      <c r="H20" s="137"/>
      <c r="I20" s="153"/>
      <c r="J20" s="15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42.75" customHeight="1" x14ac:dyDescent="0.3">
      <c r="A21" s="136"/>
      <c r="B21" s="159"/>
      <c r="C21" s="154"/>
      <c r="D21" s="33" t="s">
        <v>53</v>
      </c>
      <c r="E21" s="104" t="s">
        <v>57</v>
      </c>
      <c r="F21" s="104">
        <v>79</v>
      </c>
      <c r="G21" s="104">
        <v>81</v>
      </c>
      <c r="H21" s="137"/>
      <c r="I21" s="153"/>
      <c r="J21" s="15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57.8" customHeight="1" x14ac:dyDescent="0.3">
      <c r="A22" s="136"/>
      <c r="B22" s="159"/>
      <c r="C22" s="154"/>
      <c r="D22" s="33" t="s">
        <v>54</v>
      </c>
      <c r="E22" s="104" t="s">
        <v>57</v>
      </c>
      <c r="F22" s="104">
        <v>20</v>
      </c>
      <c r="G22" s="104">
        <v>20</v>
      </c>
      <c r="H22" s="137"/>
      <c r="I22" s="153"/>
      <c r="J22" s="15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">
      <c r="A23" s="136">
        <v>2</v>
      </c>
      <c r="B23" s="19" t="s">
        <v>58</v>
      </c>
      <c r="C23" s="18"/>
      <c r="D23" s="18"/>
      <c r="E23" s="113"/>
      <c r="F23" s="113"/>
      <c r="G23" s="113"/>
      <c r="H23" s="21">
        <v>8.0707091210392502E+19</v>
      </c>
      <c r="I23" s="107">
        <v>1600</v>
      </c>
      <c r="J23" s="107">
        <v>1563.8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70.45" customHeight="1" x14ac:dyDescent="0.3">
      <c r="A24" s="136"/>
      <c r="B24" s="22" t="s">
        <v>59</v>
      </c>
      <c r="C24" s="126" t="s">
        <v>356</v>
      </c>
      <c r="D24" s="62" t="s">
        <v>60</v>
      </c>
      <c r="E24" s="62">
        <v>6</v>
      </c>
      <c r="F24" s="62">
        <v>6</v>
      </c>
      <c r="G24" s="113"/>
      <c r="H24" s="23"/>
      <c r="I24" s="75"/>
      <c r="J24" s="7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81.7" customHeight="1" x14ac:dyDescent="0.3">
      <c r="A25" s="136"/>
      <c r="B25" s="102" t="s">
        <v>59</v>
      </c>
      <c r="C25" s="126" t="s">
        <v>356</v>
      </c>
      <c r="D25" s="62" t="s">
        <v>60</v>
      </c>
      <c r="E25" s="62">
        <v>6</v>
      </c>
      <c r="F25" s="62">
        <v>6</v>
      </c>
      <c r="G25" s="113"/>
      <c r="H25" s="18"/>
      <c r="I25" s="74"/>
      <c r="J25" s="7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81.25" customHeight="1" x14ac:dyDescent="0.3">
      <c r="A26" s="136"/>
      <c r="B26" s="102" t="s">
        <v>59</v>
      </c>
      <c r="C26" s="126" t="s">
        <v>356</v>
      </c>
      <c r="D26" s="62" t="s">
        <v>60</v>
      </c>
      <c r="E26" s="62">
        <v>6</v>
      </c>
      <c r="F26" s="62">
        <v>6</v>
      </c>
      <c r="G26" s="113"/>
      <c r="H26" s="18"/>
      <c r="I26" s="74"/>
      <c r="J26" s="7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52.45" customHeight="1" x14ac:dyDescent="0.3">
      <c r="A27" s="152">
        <v>3</v>
      </c>
      <c r="B27" s="132" t="s">
        <v>354</v>
      </c>
      <c r="C27" s="24" t="s">
        <v>61</v>
      </c>
      <c r="D27" s="34" t="s">
        <v>68</v>
      </c>
      <c r="E27" s="113" t="s">
        <v>75</v>
      </c>
      <c r="F27" s="112">
        <v>300</v>
      </c>
      <c r="G27" s="112">
        <v>333</v>
      </c>
      <c r="H27" s="122" t="s">
        <v>357</v>
      </c>
      <c r="I27" s="107">
        <v>10114.5</v>
      </c>
      <c r="J27" s="107">
        <v>10043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05" customHeight="1" x14ac:dyDescent="0.3">
      <c r="A28" s="152"/>
      <c r="B28" s="151"/>
      <c r="C28" s="27" t="s">
        <v>62</v>
      </c>
      <c r="D28" s="111" t="s">
        <v>69</v>
      </c>
      <c r="E28" s="113"/>
      <c r="F28" s="112">
        <v>69</v>
      </c>
      <c r="G28" s="112">
        <v>69</v>
      </c>
      <c r="H28" s="18"/>
      <c r="I28" s="74"/>
      <c r="J28" s="7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05" customHeight="1" x14ac:dyDescent="0.3">
      <c r="A29" s="152"/>
      <c r="B29" s="151"/>
      <c r="C29" s="27" t="s">
        <v>63</v>
      </c>
      <c r="D29" s="111" t="s">
        <v>70</v>
      </c>
      <c r="E29" s="113"/>
      <c r="F29" s="35">
        <v>35</v>
      </c>
      <c r="G29" s="113">
        <v>39</v>
      </c>
      <c r="H29" s="18"/>
      <c r="I29" s="74"/>
      <c r="J29" s="7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8.5" customHeight="1" x14ac:dyDescent="0.3">
      <c r="A30" s="152"/>
      <c r="B30" s="151"/>
      <c r="C30" s="104" t="s">
        <v>64</v>
      </c>
      <c r="D30" s="18" t="s">
        <v>71</v>
      </c>
      <c r="E30" s="113"/>
      <c r="F30" s="113">
        <v>35</v>
      </c>
      <c r="G30" s="113">
        <v>38</v>
      </c>
      <c r="H30" s="18"/>
      <c r="I30" s="74"/>
      <c r="J30" s="7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7.7" customHeight="1" x14ac:dyDescent="0.3">
      <c r="A31" s="152"/>
      <c r="B31" s="151"/>
      <c r="C31" s="104" t="s">
        <v>65</v>
      </c>
      <c r="D31" s="34" t="s">
        <v>72</v>
      </c>
      <c r="E31" s="113"/>
      <c r="F31" s="113">
        <v>109</v>
      </c>
      <c r="G31" s="113">
        <v>121</v>
      </c>
      <c r="H31" s="18"/>
      <c r="I31" s="75"/>
      <c r="J31" s="7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2.25" customHeight="1" x14ac:dyDescent="0.3">
      <c r="A32" s="152"/>
      <c r="B32" s="151"/>
      <c r="C32" s="104" t="s">
        <v>66</v>
      </c>
      <c r="D32" s="18" t="s">
        <v>73</v>
      </c>
      <c r="E32" s="113"/>
      <c r="F32" s="113">
        <v>17</v>
      </c>
      <c r="G32" s="113">
        <v>20</v>
      </c>
      <c r="H32" s="18"/>
      <c r="I32" s="74"/>
      <c r="J32" s="7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30.7" customHeight="1" x14ac:dyDescent="0.3">
      <c r="A33" s="152"/>
      <c r="B33" s="151"/>
      <c r="C33" s="104" t="s">
        <v>67</v>
      </c>
      <c r="D33" s="18" t="s">
        <v>74</v>
      </c>
      <c r="E33" s="113"/>
      <c r="F33" s="113">
        <v>30</v>
      </c>
      <c r="G33" s="113">
        <v>39</v>
      </c>
      <c r="H33" s="18"/>
      <c r="I33" s="74"/>
      <c r="J33" s="7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26" customFormat="1" ht="29.3" customHeight="1" x14ac:dyDescent="0.3">
      <c r="A34" s="132">
        <v>4</v>
      </c>
      <c r="B34" s="134" t="s">
        <v>76</v>
      </c>
      <c r="C34" s="160" t="s">
        <v>338</v>
      </c>
      <c r="D34" s="104" t="s">
        <v>77</v>
      </c>
      <c r="E34" s="112" t="s">
        <v>56</v>
      </c>
      <c r="F34" s="112">
        <v>2</v>
      </c>
      <c r="G34" s="112">
        <v>2</v>
      </c>
      <c r="H34" s="44"/>
      <c r="I34" s="74"/>
      <c r="J34" s="7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20.2" customHeight="1" x14ac:dyDescent="0.3">
      <c r="A35" s="132"/>
      <c r="B35" s="134"/>
      <c r="C35" s="160"/>
      <c r="D35" s="108" t="s">
        <v>52</v>
      </c>
      <c r="E35" s="112" t="s">
        <v>56</v>
      </c>
      <c r="F35" s="112">
        <v>63</v>
      </c>
      <c r="G35" s="112">
        <v>68</v>
      </c>
      <c r="H35" s="18"/>
      <c r="I35" s="74"/>
      <c r="J35" s="7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3">
      <c r="A36" s="132"/>
      <c r="B36" s="134"/>
      <c r="C36" s="160"/>
      <c r="D36" s="108" t="s">
        <v>50</v>
      </c>
      <c r="E36" s="112" t="s">
        <v>56</v>
      </c>
      <c r="F36" s="112">
        <v>4700</v>
      </c>
      <c r="G36" s="112">
        <v>5086</v>
      </c>
      <c r="H36" s="18"/>
      <c r="I36" s="74"/>
      <c r="J36" s="7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3">
      <c r="A37" s="132"/>
      <c r="B37" s="134"/>
      <c r="C37" s="160"/>
      <c r="D37" s="108" t="s">
        <v>53</v>
      </c>
      <c r="E37" s="112" t="s">
        <v>56</v>
      </c>
      <c r="F37" s="112">
        <v>75</v>
      </c>
      <c r="G37" s="112">
        <v>75</v>
      </c>
      <c r="H37" s="18"/>
      <c r="I37" s="74"/>
      <c r="J37" s="7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35.25" customHeight="1" x14ac:dyDescent="0.3">
      <c r="A38" s="132"/>
      <c r="B38" s="134"/>
      <c r="C38" s="160"/>
      <c r="D38" s="104" t="s">
        <v>54</v>
      </c>
      <c r="E38" s="112" t="s">
        <v>57</v>
      </c>
      <c r="F38" s="112">
        <v>28</v>
      </c>
      <c r="G38" s="112">
        <v>28</v>
      </c>
      <c r="H38" s="18"/>
      <c r="I38" s="74"/>
      <c r="J38" s="7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39" customHeight="1" x14ac:dyDescent="0.3">
      <c r="A39" s="132"/>
      <c r="B39" s="134"/>
      <c r="C39" s="160"/>
      <c r="D39" s="104" t="s">
        <v>78</v>
      </c>
      <c r="E39" s="112" t="s">
        <v>56</v>
      </c>
      <c r="F39" s="112" t="s">
        <v>79</v>
      </c>
      <c r="G39" s="112" t="s">
        <v>79</v>
      </c>
      <c r="H39" s="18"/>
      <c r="I39" s="74"/>
      <c r="J39" s="7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72.650000000000006" x14ac:dyDescent="0.3">
      <c r="A40" s="108">
        <v>5</v>
      </c>
      <c r="B40" s="44" t="s">
        <v>83</v>
      </c>
      <c r="C40" s="66" t="s">
        <v>339</v>
      </c>
      <c r="D40" s="18" t="s">
        <v>81</v>
      </c>
      <c r="E40" s="112" t="s">
        <v>82</v>
      </c>
      <c r="F40" s="112">
        <v>139</v>
      </c>
      <c r="G40" s="112">
        <v>147</v>
      </c>
      <c r="H40" s="125" t="s">
        <v>359</v>
      </c>
      <c r="I40" s="107">
        <v>41057</v>
      </c>
      <c r="J40" s="107">
        <v>40446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15.85" x14ac:dyDescent="0.3">
      <c r="A41" s="108">
        <v>6</v>
      </c>
      <c r="B41" s="44" t="s">
        <v>84</v>
      </c>
      <c r="C41" s="108" t="s">
        <v>85</v>
      </c>
      <c r="D41" s="44" t="s">
        <v>86</v>
      </c>
      <c r="E41" s="112" t="s">
        <v>87</v>
      </c>
      <c r="F41" s="112">
        <v>27</v>
      </c>
      <c r="G41" s="112">
        <v>32</v>
      </c>
      <c r="H41" s="125" t="s">
        <v>358</v>
      </c>
      <c r="I41" s="107">
        <v>11929.7</v>
      </c>
      <c r="J41" s="107">
        <v>11929.7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72" customHeight="1" x14ac:dyDescent="0.3">
      <c r="A42" s="108">
        <v>7</v>
      </c>
      <c r="B42" s="104" t="s">
        <v>88</v>
      </c>
      <c r="C42" s="104" t="s">
        <v>89</v>
      </c>
      <c r="D42" s="28" t="s">
        <v>90</v>
      </c>
      <c r="E42" s="112" t="s">
        <v>75</v>
      </c>
      <c r="F42" s="112">
        <v>15260</v>
      </c>
      <c r="G42" s="112">
        <v>17512</v>
      </c>
      <c r="H42" s="125" t="s">
        <v>360</v>
      </c>
      <c r="I42" s="107">
        <v>224145.3</v>
      </c>
      <c r="J42" s="107">
        <v>29506.5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87.05" x14ac:dyDescent="0.3">
      <c r="A43" s="108">
        <v>8</v>
      </c>
      <c r="B43" s="44" t="s">
        <v>91</v>
      </c>
      <c r="C43" s="123" t="s">
        <v>363</v>
      </c>
      <c r="D43" s="64" t="s">
        <v>92</v>
      </c>
      <c r="E43" s="112" t="s">
        <v>93</v>
      </c>
      <c r="F43" s="112">
        <v>14319.3</v>
      </c>
      <c r="G43" s="112">
        <v>17848.400000000001</v>
      </c>
      <c r="H43" s="125" t="s">
        <v>361</v>
      </c>
      <c r="I43" s="107">
        <v>24414.2</v>
      </c>
      <c r="J43" s="107">
        <v>24413.7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3">
      <c r="A44" s="136">
        <v>9</v>
      </c>
      <c r="B44" s="134" t="s">
        <v>94</v>
      </c>
      <c r="C44" s="141" t="s">
        <v>340</v>
      </c>
      <c r="D44" s="64" t="s">
        <v>100</v>
      </c>
      <c r="E44" s="112" t="s">
        <v>93</v>
      </c>
      <c r="F44" s="112">
        <v>18458</v>
      </c>
      <c r="G44" s="112">
        <v>18458</v>
      </c>
      <c r="H44" s="133" t="s">
        <v>362</v>
      </c>
      <c r="I44" s="141">
        <v>14185.1</v>
      </c>
      <c r="J44" s="141">
        <v>14154.6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3">
      <c r="A45" s="136"/>
      <c r="B45" s="134"/>
      <c r="C45" s="141"/>
      <c r="D45" s="64" t="s">
        <v>101</v>
      </c>
      <c r="E45" s="112" t="s">
        <v>106</v>
      </c>
      <c r="F45" s="112">
        <v>151795</v>
      </c>
      <c r="G45" s="112">
        <v>151795</v>
      </c>
      <c r="H45" s="133"/>
      <c r="I45" s="141"/>
      <c r="J45" s="14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3">
      <c r="A46" s="136"/>
      <c r="B46" s="134"/>
      <c r="C46" s="141"/>
      <c r="D46" s="64" t="s">
        <v>102</v>
      </c>
      <c r="E46" s="112" t="s">
        <v>107</v>
      </c>
      <c r="F46" s="112">
        <v>381314</v>
      </c>
      <c r="G46" s="112">
        <v>381314</v>
      </c>
      <c r="H46" s="133"/>
      <c r="I46" s="141"/>
      <c r="J46" s="14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3">
      <c r="A47" s="136"/>
      <c r="B47" s="134"/>
      <c r="C47" s="141"/>
      <c r="D47" s="64" t="s">
        <v>103</v>
      </c>
      <c r="E47" s="112" t="s">
        <v>107</v>
      </c>
      <c r="F47" s="112">
        <v>0</v>
      </c>
      <c r="G47" s="112">
        <v>0</v>
      </c>
      <c r="H47" s="133"/>
      <c r="I47" s="141"/>
      <c r="J47" s="14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21" customHeight="1" x14ac:dyDescent="0.3">
      <c r="A48" s="136"/>
      <c r="B48" s="134"/>
      <c r="C48" s="141"/>
      <c r="D48" s="64" t="s">
        <v>104</v>
      </c>
      <c r="E48" s="112" t="s">
        <v>108</v>
      </c>
      <c r="F48" s="112">
        <v>1153</v>
      </c>
      <c r="G48" s="112">
        <v>1153</v>
      </c>
      <c r="H48" s="133"/>
      <c r="I48" s="141"/>
      <c r="J48" s="14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92" ht="37.75" customHeight="1" x14ac:dyDescent="0.3">
      <c r="A49" s="136"/>
      <c r="B49" s="134"/>
      <c r="C49" s="141"/>
      <c r="D49" s="64" t="s">
        <v>105</v>
      </c>
      <c r="E49" s="112" t="s">
        <v>109</v>
      </c>
      <c r="F49" s="112">
        <v>0</v>
      </c>
      <c r="G49" s="112">
        <v>0</v>
      </c>
      <c r="H49" s="133"/>
      <c r="I49" s="141"/>
      <c r="J49" s="14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92" ht="72.650000000000006" x14ac:dyDescent="0.3">
      <c r="A50" s="108">
        <v>10</v>
      </c>
      <c r="B50" s="44" t="s">
        <v>95</v>
      </c>
      <c r="C50" s="123" t="s">
        <v>364</v>
      </c>
      <c r="D50" s="62" t="s">
        <v>50</v>
      </c>
      <c r="E50" s="62" t="s">
        <v>82</v>
      </c>
      <c r="F50" s="62">
        <v>7650</v>
      </c>
      <c r="G50" s="62">
        <v>7650</v>
      </c>
      <c r="H50" s="114">
        <v>8.0708011210792396E+22</v>
      </c>
      <c r="I50" s="103" t="s">
        <v>110</v>
      </c>
      <c r="J50" s="103" t="s">
        <v>111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92" ht="36.799999999999997" customHeight="1" x14ac:dyDescent="0.3">
      <c r="A51" s="108"/>
      <c r="B51" s="102" t="s">
        <v>80</v>
      </c>
      <c r="C51" s="18"/>
      <c r="D51" s="62" t="s">
        <v>112</v>
      </c>
      <c r="E51" s="62" t="s">
        <v>60</v>
      </c>
      <c r="F51" s="62">
        <v>30</v>
      </c>
      <c r="G51" s="62">
        <v>30</v>
      </c>
      <c r="H51" s="37"/>
      <c r="I51" s="76"/>
      <c r="J51" s="7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92" ht="259.85000000000002" x14ac:dyDescent="0.3">
      <c r="A52" s="108">
        <v>11</v>
      </c>
      <c r="B52" s="104" t="s">
        <v>96</v>
      </c>
      <c r="C52" s="44" t="s">
        <v>99</v>
      </c>
      <c r="D52" s="64" t="s">
        <v>50</v>
      </c>
      <c r="E52" s="105" t="s">
        <v>55</v>
      </c>
      <c r="F52" s="105">
        <v>5500</v>
      </c>
      <c r="G52" s="105">
        <v>9500</v>
      </c>
      <c r="H52" s="125" t="s">
        <v>372</v>
      </c>
      <c r="I52" s="77">
        <v>10899</v>
      </c>
      <c r="J52" s="77">
        <v>10899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92" s="29" customFormat="1" ht="28.8" x14ac:dyDescent="0.3">
      <c r="A53" s="136">
        <v>12</v>
      </c>
      <c r="B53" s="104" t="s">
        <v>97</v>
      </c>
      <c r="C53" s="139"/>
      <c r="D53" s="18" t="s">
        <v>51</v>
      </c>
      <c r="E53" s="140" t="s">
        <v>114</v>
      </c>
      <c r="F53" s="140">
        <v>2</v>
      </c>
      <c r="G53" s="140">
        <v>2</v>
      </c>
      <c r="H53" s="161" t="s">
        <v>373</v>
      </c>
      <c r="I53" s="141">
        <v>11117.2</v>
      </c>
      <c r="J53" s="141">
        <v>11068.6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</row>
    <row r="54" spans="1:92" s="29" customFormat="1" x14ac:dyDescent="0.3">
      <c r="A54" s="136"/>
      <c r="B54" s="134" t="s">
        <v>98</v>
      </c>
      <c r="C54" s="139"/>
      <c r="D54" s="18" t="s">
        <v>113</v>
      </c>
      <c r="E54" s="140"/>
      <c r="F54" s="140"/>
      <c r="G54" s="140"/>
      <c r="H54" s="65"/>
      <c r="I54" s="141"/>
      <c r="J54" s="141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</row>
    <row r="55" spans="1:92" s="29" customFormat="1" x14ac:dyDescent="0.3">
      <c r="A55" s="136"/>
      <c r="B55" s="134"/>
      <c r="C55" s="139"/>
      <c r="D55" s="18" t="s">
        <v>50</v>
      </c>
      <c r="E55" s="112" t="s">
        <v>114</v>
      </c>
      <c r="F55" s="112">
        <v>50</v>
      </c>
      <c r="G55" s="112">
        <v>62</v>
      </c>
      <c r="H55" s="64"/>
      <c r="I55" s="78">
        <f>SUM(I18:I54)</f>
        <v>360390.19999999995</v>
      </c>
      <c r="J55" s="79">
        <v>186833.4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</row>
    <row r="56" spans="1:92" s="29" customFormat="1" x14ac:dyDescent="0.3">
      <c r="A56" s="108"/>
      <c r="B56" s="162" t="s">
        <v>348</v>
      </c>
      <c r="C56" s="63"/>
      <c r="D56" s="18"/>
      <c r="E56" s="112"/>
      <c r="F56" s="112"/>
      <c r="G56" s="112"/>
      <c r="H56" s="64"/>
      <c r="I56" s="107"/>
      <c r="J56" s="10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</row>
    <row r="57" spans="1:92" s="29" customFormat="1" x14ac:dyDescent="0.3">
      <c r="A57" s="163" t="s">
        <v>115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</row>
    <row r="58" spans="1:92" s="29" customFormat="1" x14ac:dyDescent="0.3">
      <c r="A58" s="136">
        <v>1</v>
      </c>
      <c r="B58" s="132" t="s">
        <v>116</v>
      </c>
      <c r="C58" s="138" t="s">
        <v>117</v>
      </c>
      <c r="D58" s="102" t="s">
        <v>118</v>
      </c>
      <c r="E58" s="62" t="s">
        <v>119</v>
      </c>
      <c r="F58" s="62">
        <v>532.20000000000005</v>
      </c>
      <c r="G58" s="62">
        <v>535.4</v>
      </c>
      <c r="H58" s="131" t="s">
        <v>368</v>
      </c>
      <c r="I58" s="130">
        <v>10405.1</v>
      </c>
      <c r="J58" s="130">
        <v>9595.2000000000007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</row>
    <row r="59" spans="1:92" s="29" customFormat="1" x14ac:dyDescent="0.3">
      <c r="A59" s="136"/>
      <c r="B59" s="132"/>
      <c r="C59" s="138"/>
      <c r="D59" s="102" t="s">
        <v>120</v>
      </c>
      <c r="E59" s="62" t="s">
        <v>121</v>
      </c>
      <c r="F59" s="62">
        <v>3500</v>
      </c>
      <c r="G59" s="62">
        <v>3426</v>
      </c>
      <c r="H59" s="131"/>
      <c r="I59" s="130"/>
      <c r="J59" s="13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</row>
    <row r="60" spans="1:92" s="29" customFormat="1" x14ac:dyDescent="0.3">
      <c r="A60" s="136"/>
      <c r="B60" s="132"/>
      <c r="C60" s="138"/>
      <c r="D60" s="102" t="s">
        <v>122</v>
      </c>
      <c r="E60" s="62" t="s">
        <v>123</v>
      </c>
      <c r="F60" s="62">
        <v>10405.1</v>
      </c>
      <c r="G60" s="62">
        <v>9595.2000000000007</v>
      </c>
      <c r="H60" s="131"/>
      <c r="I60" s="130"/>
      <c r="J60" s="13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</row>
    <row r="61" spans="1:92" s="29" customFormat="1" x14ac:dyDescent="0.3">
      <c r="A61" s="136"/>
      <c r="B61" s="132"/>
      <c r="C61" s="138"/>
      <c r="D61" s="102" t="s">
        <v>124</v>
      </c>
      <c r="E61" s="62" t="s">
        <v>121</v>
      </c>
      <c r="F61" s="62">
        <v>97</v>
      </c>
      <c r="G61" s="62">
        <v>97</v>
      </c>
      <c r="H61" s="131"/>
      <c r="I61" s="130"/>
      <c r="J61" s="13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</row>
    <row r="62" spans="1:92" s="29" customFormat="1" ht="72" customHeight="1" x14ac:dyDescent="0.3">
      <c r="A62" s="136"/>
      <c r="B62" s="132"/>
      <c r="C62" s="138"/>
      <c r="D62" s="102" t="s">
        <v>125</v>
      </c>
      <c r="E62" s="62" t="s">
        <v>126</v>
      </c>
      <c r="F62" s="62">
        <v>1358</v>
      </c>
      <c r="G62" s="62">
        <v>1370</v>
      </c>
      <c r="H62" s="131"/>
      <c r="I62" s="130"/>
      <c r="J62" s="13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</row>
    <row r="63" spans="1:92" s="38" customFormat="1" ht="28.5" customHeight="1" x14ac:dyDescent="0.3">
      <c r="A63" s="136">
        <v>2</v>
      </c>
      <c r="B63" s="132" t="s">
        <v>127</v>
      </c>
      <c r="C63" s="137" t="s">
        <v>365</v>
      </c>
      <c r="D63" s="102" t="s">
        <v>118</v>
      </c>
      <c r="E63" s="62" t="s">
        <v>128</v>
      </c>
      <c r="F63" s="62">
        <v>6</v>
      </c>
      <c r="G63" s="62">
        <v>6</v>
      </c>
      <c r="H63" s="155" t="s">
        <v>369</v>
      </c>
      <c r="I63" s="130">
        <v>446.1</v>
      </c>
      <c r="J63" s="130">
        <v>346.9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92" s="38" customFormat="1" ht="21" customHeight="1" x14ac:dyDescent="0.3">
      <c r="A64" s="136"/>
      <c r="B64" s="132"/>
      <c r="C64" s="137"/>
      <c r="D64" s="102" t="s">
        <v>120</v>
      </c>
      <c r="E64" s="62" t="s">
        <v>121</v>
      </c>
      <c r="F64" s="62">
        <v>1500</v>
      </c>
      <c r="G64" s="62">
        <v>1500</v>
      </c>
      <c r="H64" s="155"/>
      <c r="I64" s="130"/>
      <c r="J64" s="13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38" customFormat="1" ht="18" customHeight="1" x14ac:dyDescent="0.3">
      <c r="A65" s="136"/>
      <c r="B65" s="132"/>
      <c r="C65" s="137"/>
      <c r="D65" s="102" t="s">
        <v>122</v>
      </c>
      <c r="E65" s="62" t="s">
        <v>123</v>
      </c>
      <c r="F65" s="62">
        <v>446.1</v>
      </c>
      <c r="G65" s="62">
        <v>346.9</v>
      </c>
      <c r="H65" s="155"/>
      <c r="I65" s="130"/>
      <c r="J65" s="13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38" customFormat="1" ht="17.25" customHeight="1" x14ac:dyDescent="0.3">
      <c r="A66" s="136"/>
      <c r="B66" s="132"/>
      <c r="C66" s="137"/>
      <c r="D66" s="102" t="s">
        <v>124</v>
      </c>
      <c r="E66" s="62" t="s">
        <v>121</v>
      </c>
      <c r="F66" s="62">
        <v>4</v>
      </c>
      <c r="G66" s="62">
        <v>4</v>
      </c>
      <c r="H66" s="155"/>
      <c r="I66" s="130"/>
      <c r="J66" s="130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3">
      <c r="A67" s="136"/>
      <c r="B67" s="132"/>
      <c r="C67" s="137"/>
      <c r="D67" s="102" t="s">
        <v>125</v>
      </c>
      <c r="E67" s="62" t="s">
        <v>126</v>
      </c>
      <c r="F67" s="62" t="s">
        <v>129</v>
      </c>
      <c r="G67" s="62" t="s">
        <v>129</v>
      </c>
      <c r="H67" s="155"/>
      <c r="I67" s="130"/>
      <c r="J67" s="13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3">
      <c r="A68" s="136">
        <v>3</v>
      </c>
      <c r="B68" s="132" t="s">
        <v>130</v>
      </c>
      <c r="C68" s="131" t="s">
        <v>366</v>
      </c>
      <c r="D68" s="102" t="s">
        <v>118</v>
      </c>
      <c r="E68" s="62" t="s">
        <v>128</v>
      </c>
      <c r="F68" s="62">
        <v>242.4</v>
      </c>
      <c r="G68" s="62">
        <v>249.3</v>
      </c>
      <c r="H68" s="155" t="s">
        <v>368</v>
      </c>
      <c r="I68" s="130">
        <v>7020.6</v>
      </c>
      <c r="J68" s="130">
        <v>6485.2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3">
      <c r="A69" s="136"/>
      <c r="B69" s="132"/>
      <c r="C69" s="131"/>
      <c r="D69" s="102" t="s">
        <v>131</v>
      </c>
      <c r="E69" s="62" t="s">
        <v>121</v>
      </c>
      <c r="F69" s="62">
        <v>2400</v>
      </c>
      <c r="G69" s="62">
        <v>2488</v>
      </c>
      <c r="H69" s="155"/>
      <c r="I69" s="130"/>
      <c r="J69" s="13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3">
      <c r="A70" s="136"/>
      <c r="B70" s="132"/>
      <c r="C70" s="131"/>
      <c r="D70" s="102" t="s">
        <v>122</v>
      </c>
      <c r="E70" s="62" t="s">
        <v>123</v>
      </c>
      <c r="F70" s="62">
        <v>7020.6</v>
      </c>
      <c r="G70" s="62">
        <v>6485.2</v>
      </c>
      <c r="H70" s="155"/>
      <c r="I70" s="130"/>
      <c r="J70" s="13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3">
      <c r="A71" s="136"/>
      <c r="B71" s="132"/>
      <c r="C71" s="131"/>
      <c r="D71" s="102" t="s">
        <v>124</v>
      </c>
      <c r="E71" s="62" t="s">
        <v>121</v>
      </c>
      <c r="F71" s="62">
        <v>101</v>
      </c>
      <c r="G71" s="62">
        <v>106</v>
      </c>
      <c r="H71" s="155"/>
      <c r="I71" s="130"/>
      <c r="J71" s="13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3">
      <c r="A72" s="136"/>
      <c r="B72" s="132"/>
      <c r="C72" s="131"/>
      <c r="D72" s="102" t="s">
        <v>125</v>
      </c>
      <c r="E72" s="62" t="s">
        <v>126</v>
      </c>
      <c r="F72" s="62">
        <v>969.6</v>
      </c>
      <c r="G72" s="62">
        <v>1035.4000000000001</v>
      </c>
      <c r="H72" s="155"/>
      <c r="I72" s="130"/>
      <c r="J72" s="13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3">
      <c r="A73" s="136">
        <v>4</v>
      </c>
      <c r="B73" s="132" t="s">
        <v>132</v>
      </c>
      <c r="C73" s="134" t="s">
        <v>117</v>
      </c>
      <c r="D73" s="102" t="s">
        <v>118</v>
      </c>
      <c r="E73" s="62" t="s">
        <v>128</v>
      </c>
      <c r="F73" s="62"/>
      <c r="G73" s="62"/>
      <c r="H73" s="155" t="s">
        <v>368</v>
      </c>
      <c r="I73" s="130">
        <v>7176.19</v>
      </c>
      <c r="J73" s="130">
        <v>6532.3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3">
      <c r="A74" s="136"/>
      <c r="B74" s="132"/>
      <c r="C74" s="135"/>
      <c r="D74" s="102" t="s">
        <v>131</v>
      </c>
      <c r="E74" s="62" t="s">
        <v>121</v>
      </c>
      <c r="F74" s="62">
        <v>2800</v>
      </c>
      <c r="G74" s="62">
        <v>2800</v>
      </c>
      <c r="H74" s="155"/>
      <c r="I74" s="130"/>
      <c r="J74" s="13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3">
      <c r="A75" s="136"/>
      <c r="B75" s="132"/>
      <c r="C75" s="135"/>
      <c r="D75" s="102" t="s">
        <v>122</v>
      </c>
      <c r="E75" s="62" t="s">
        <v>123</v>
      </c>
      <c r="F75" s="62">
        <v>7176.19</v>
      </c>
      <c r="G75" s="62">
        <v>6532.3</v>
      </c>
      <c r="H75" s="155"/>
      <c r="I75" s="130"/>
      <c r="J75" s="13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3">
      <c r="A76" s="136"/>
      <c r="B76" s="132"/>
      <c r="C76" s="135"/>
      <c r="D76" s="102" t="s">
        <v>124</v>
      </c>
      <c r="E76" s="62" t="s">
        <v>121</v>
      </c>
      <c r="F76" s="62"/>
      <c r="G76" s="62"/>
      <c r="H76" s="155"/>
      <c r="I76" s="130"/>
      <c r="J76" s="13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3">
      <c r="A77" s="136"/>
      <c r="B77" s="132"/>
      <c r="C77" s="135"/>
      <c r="D77" s="102" t="s">
        <v>125</v>
      </c>
      <c r="E77" s="62" t="s">
        <v>126</v>
      </c>
      <c r="F77" s="62"/>
      <c r="G77" s="62"/>
      <c r="H77" s="155"/>
      <c r="I77" s="130"/>
      <c r="J77" s="13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3">
      <c r="A78" s="136">
        <v>5</v>
      </c>
      <c r="B78" s="132" t="s">
        <v>133</v>
      </c>
      <c r="C78" s="134" t="s">
        <v>134</v>
      </c>
      <c r="D78" s="102" t="s">
        <v>118</v>
      </c>
      <c r="E78" s="62" t="s">
        <v>128</v>
      </c>
      <c r="F78" s="62">
        <v>555.5</v>
      </c>
      <c r="G78" s="62">
        <v>563.5</v>
      </c>
      <c r="H78" s="164" t="s">
        <v>368</v>
      </c>
      <c r="I78" s="130">
        <v>7499.5</v>
      </c>
      <c r="J78" s="130">
        <v>6932.2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3">
      <c r="A79" s="136"/>
      <c r="B79" s="132"/>
      <c r="C79" s="135"/>
      <c r="D79" s="102" t="s">
        <v>131</v>
      </c>
      <c r="E79" s="62" t="s">
        <v>121</v>
      </c>
      <c r="F79" s="62">
        <v>5500</v>
      </c>
      <c r="G79" s="62">
        <v>5580</v>
      </c>
      <c r="H79" s="164"/>
      <c r="I79" s="130"/>
      <c r="J79" s="13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3">
      <c r="A80" s="136"/>
      <c r="B80" s="132"/>
      <c r="C80" s="135"/>
      <c r="D80" s="102" t="s">
        <v>122</v>
      </c>
      <c r="E80" s="62" t="s">
        <v>123</v>
      </c>
      <c r="F80" s="62">
        <v>7499.5</v>
      </c>
      <c r="G80" s="62">
        <v>6932.2</v>
      </c>
      <c r="H80" s="164"/>
      <c r="I80" s="130"/>
      <c r="J80" s="13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33" x14ac:dyDescent="0.3">
      <c r="A81" s="136"/>
      <c r="B81" s="132"/>
      <c r="C81" s="135"/>
      <c r="D81" s="102" t="s">
        <v>124</v>
      </c>
      <c r="E81" s="62" t="s">
        <v>121</v>
      </c>
      <c r="F81" s="62">
        <v>101</v>
      </c>
      <c r="G81" s="62">
        <v>101</v>
      </c>
      <c r="H81" s="164"/>
      <c r="I81" s="130"/>
      <c r="J81" s="13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33" x14ac:dyDescent="0.3">
      <c r="A82" s="136"/>
      <c r="B82" s="132"/>
      <c r="C82" s="135"/>
      <c r="D82" s="102" t="s">
        <v>125</v>
      </c>
      <c r="E82" s="62" t="s">
        <v>126</v>
      </c>
      <c r="F82" s="62">
        <v>2222</v>
      </c>
      <c r="G82" s="62">
        <v>2254</v>
      </c>
      <c r="H82" s="164"/>
      <c r="I82" s="130"/>
      <c r="J82" s="13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33" ht="33.049999999999997" customHeight="1" x14ac:dyDescent="0.3">
      <c r="A83" s="108">
        <v>6</v>
      </c>
      <c r="B83" s="62" t="s">
        <v>135</v>
      </c>
      <c r="C83" s="62">
        <v>7005200</v>
      </c>
      <c r="D83" s="102" t="s">
        <v>136</v>
      </c>
      <c r="E83" s="62" t="s">
        <v>121</v>
      </c>
      <c r="F83" s="62">
        <v>1050</v>
      </c>
      <c r="G83" s="62">
        <v>1050</v>
      </c>
      <c r="H83" s="126" t="s">
        <v>370</v>
      </c>
      <c r="I83" s="103">
        <v>4034.9</v>
      </c>
      <c r="J83" s="103">
        <v>3623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33" x14ac:dyDescent="0.3">
      <c r="A84" s="136">
        <v>7</v>
      </c>
      <c r="B84" s="134" t="s">
        <v>137</v>
      </c>
      <c r="C84" s="135"/>
      <c r="D84" s="102" t="s">
        <v>131</v>
      </c>
      <c r="E84" s="62" t="s">
        <v>121</v>
      </c>
      <c r="F84" s="62">
        <v>1500</v>
      </c>
      <c r="G84" s="62">
        <v>1700</v>
      </c>
      <c r="H84" s="155" t="s">
        <v>368</v>
      </c>
      <c r="I84" s="130">
        <v>6868.4</v>
      </c>
      <c r="J84" s="130">
        <v>6410.8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33" x14ac:dyDescent="0.3">
      <c r="A85" s="136"/>
      <c r="B85" s="134"/>
      <c r="C85" s="135"/>
      <c r="D85" s="102" t="s">
        <v>122</v>
      </c>
      <c r="E85" s="62" t="s">
        <v>123</v>
      </c>
      <c r="F85" s="62">
        <v>6868.4</v>
      </c>
      <c r="G85" s="62">
        <v>6410.8</v>
      </c>
      <c r="H85" s="155"/>
      <c r="I85" s="130"/>
      <c r="J85" s="13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33" x14ac:dyDescent="0.3">
      <c r="A86" s="136"/>
      <c r="B86" s="134"/>
      <c r="C86" s="135"/>
      <c r="D86" s="102" t="s">
        <v>125</v>
      </c>
      <c r="E86" s="62" t="s">
        <v>126</v>
      </c>
      <c r="F86" s="62">
        <v>2200</v>
      </c>
      <c r="G86" s="62"/>
      <c r="H86" s="155"/>
      <c r="I86" s="130"/>
      <c r="J86" s="13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33" x14ac:dyDescent="0.3">
      <c r="A87" s="136"/>
      <c r="B87" s="134"/>
      <c r="C87" s="135"/>
      <c r="D87" s="102" t="s">
        <v>131</v>
      </c>
      <c r="E87" s="62" t="s">
        <v>121</v>
      </c>
      <c r="F87" s="62">
        <v>1100</v>
      </c>
      <c r="G87" s="62">
        <v>1100</v>
      </c>
      <c r="H87" s="155"/>
      <c r="I87" s="130"/>
      <c r="J87" s="13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33" x14ac:dyDescent="0.3">
      <c r="A88" s="136">
        <v>8</v>
      </c>
      <c r="B88" s="132" t="s">
        <v>138</v>
      </c>
      <c r="C88" s="131" t="s">
        <v>367</v>
      </c>
      <c r="D88" s="102" t="s">
        <v>131</v>
      </c>
      <c r="E88" s="62" t="s">
        <v>121</v>
      </c>
      <c r="F88" s="62">
        <v>1100</v>
      </c>
      <c r="G88" s="62">
        <v>1100</v>
      </c>
      <c r="H88" s="155" t="s">
        <v>371</v>
      </c>
      <c r="I88" s="130">
        <v>596.79999999999995</v>
      </c>
      <c r="J88" s="130">
        <v>543.4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33" ht="53.25" customHeight="1" x14ac:dyDescent="0.3">
      <c r="A89" s="136"/>
      <c r="B89" s="132"/>
      <c r="C89" s="131"/>
      <c r="D89" s="102" t="s">
        <v>122</v>
      </c>
      <c r="E89" s="62" t="s">
        <v>123</v>
      </c>
      <c r="F89" s="62">
        <v>596.79999999999995</v>
      </c>
      <c r="G89" s="62">
        <v>543.4</v>
      </c>
      <c r="H89" s="155"/>
      <c r="I89" s="130"/>
      <c r="J89" s="13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33" ht="21.8" customHeight="1" x14ac:dyDescent="0.3">
      <c r="A90" s="108"/>
      <c r="B90" s="109" t="s">
        <v>348</v>
      </c>
      <c r="C90" s="63"/>
      <c r="D90" s="102"/>
      <c r="E90" s="62"/>
      <c r="F90" s="62"/>
      <c r="G90" s="62"/>
      <c r="H90" s="103"/>
      <c r="I90" s="103"/>
      <c r="J90" s="103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33" x14ac:dyDescent="0.3">
      <c r="A91" s="108"/>
      <c r="B91" s="149" t="s">
        <v>139</v>
      </c>
      <c r="C91" s="149"/>
      <c r="D91" s="149"/>
      <c r="E91" s="149"/>
      <c r="F91" s="149"/>
      <c r="G91" s="149"/>
      <c r="H91" s="149"/>
      <c r="I91" s="149"/>
      <c r="J91" s="8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33" ht="129.6" x14ac:dyDescent="0.3">
      <c r="A92" s="108">
        <v>1</v>
      </c>
      <c r="B92" s="44" t="s">
        <v>140</v>
      </c>
      <c r="C92" s="104" t="s">
        <v>142</v>
      </c>
      <c r="D92" s="108" t="s">
        <v>141</v>
      </c>
      <c r="E92" s="112">
        <v>642</v>
      </c>
      <c r="F92" s="112">
        <v>25000</v>
      </c>
      <c r="G92" s="112">
        <v>42209</v>
      </c>
      <c r="H92" s="114">
        <v>8.1104100810397008E+19</v>
      </c>
      <c r="I92" s="103">
        <v>8379.4</v>
      </c>
      <c r="J92" s="103">
        <v>8379.4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33" s="29" customFormat="1" x14ac:dyDescent="0.3">
      <c r="A93" s="136">
        <v>2</v>
      </c>
      <c r="B93" s="134" t="s">
        <v>143</v>
      </c>
      <c r="C93" s="133" t="s">
        <v>374</v>
      </c>
      <c r="D93" s="94" t="s">
        <v>144</v>
      </c>
      <c r="E93" s="112">
        <v>792</v>
      </c>
      <c r="F93" s="112">
        <v>800</v>
      </c>
      <c r="G93" s="112">
        <v>800</v>
      </c>
      <c r="H93" s="129">
        <v>8.1104100810397008E+19</v>
      </c>
      <c r="I93" s="130">
        <v>3043.9</v>
      </c>
      <c r="J93" s="130">
        <v>3043.9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9"/>
    </row>
    <row r="94" spans="1:33" x14ac:dyDescent="0.3">
      <c r="A94" s="136"/>
      <c r="B94" s="134"/>
      <c r="C94" s="133"/>
      <c r="D94" s="94" t="s">
        <v>145</v>
      </c>
      <c r="E94" s="112">
        <v>642</v>
      </c>
      <c r="F94" s="112">
        <v>800</v>
      </c>
      <c r="G94" s="112">
        <v>800</v>
      </c>
      <c r="H94" s="129"/>
      <c r="I94" s="130"/>
      <c r="J94" s="130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3" ht="26.3" x14ac:dyDescent="0.3">
      <c r="A95" s="136"/>
      <c r="B95" s="134"/>
      <c r="C95" s="133"/>
      <c r="D95" s="94" t="s">
        <v>146</v>
      </c>
      <c r="E95" s="112">
        <v>642</v>
      </c>
      <c r="F95" s="112">
        <v>49</v>
      </c>
      <c r="G95" s="112">
        <v>49</v>
      </c>
      <c r="H95" s="129"/>
      <c r="I95" s="130"/>
      <c r="J95" s="130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3" x14ac:dyDescent="0.3">
      <c r="A96" s="136"/>
      <c r="B96" s="134"/>
      <c r="C96" s="133" t="s">
        <v>375</v>
      </c>
      <c r="D96" s="94" t="s">
        <v>147</v>
      </c>
      <c r="E96" s="112">
        <v>642</v>
      </c>
      <c r="F96" s="112">
        <v>49</v>
      </c>
      <c r="G96" s="112">
        <v>49</v>
      </c>
      <c r="H96" s="129"/>
      <c r="I96" s="130"/>
      <c r="J96" s="13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41.95" customHeight="1" x14ac:dyDescent="0.3">
      <c r="A97" s="136"/>
      <c r="B97" s="134"/>
      <c r="C97" s="133"/>
      <c r="D97" s="94" t="s">
        <v>148</v>
      </c>
      <c r="E97" s="112">
        <v>642</v>
      </c>
      <c r="F97" s="112">
        <v>7</v>
      </c>
      <c r="G97" s="112">
        <v>7</v>
      </c>
      <c r="H97" s="129"/>
      <c r="I97" s="130"/>
      <c r="J97" s="13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3">
      <c r="A98" s="136">
        <v>3</v>
      </c>
      <c r="B98" s="132" t="s">
        <v>149</v>
      </c>
      <c r="C98" s="133" t="s">
        <v>376</v>
      </c>
      <c r="D98" s="94" t="s">
        <v>150</v>
      </c>
      <c r="E98" s="112">
        <v>642</v>
      </c>
      <c r="F98" s="112">
        <v>30</v>
      </c>
      <c r="G98" s="112">
        <v>38</v>
      </c>
      <c r="H98" s="129">
        <v>8.1104100810397008E+19</v>
      </c>
      <c r="I98" s="130">
        <v>2307.8000000000002</v>
      </c>
      <c r="J98" s="130">
        <v>2307.8000000000002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39.450000000000003" x14ac:dyDescent="0.3">
      <c r="A99" s="136"/>
      <c r="B99" s="132"/>
      <c r="C99" s="133"/>
      <c r="D99" s="94" t="s">
        <v>151</v>
      </c>
      <c r="E99" s="112">
        <v>642</v>
      </c>
      <c r="F99" s="112">
        <v>2</v>
      </c>
      <c r="G99" s="112">
        <v>2</v>
      </c>
      <c r="H99" s="129"/>
      <c r="I99" s="130"/>
      <c r="J99" s="13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3">
      <c r="A100" s="136"/>
      <c r="B100" s="132"/>
      <c r="C100" s="133"/>
      <c r="D100" s="94" t="s">
        <v>152</v>
      </c>
      <c r="E100" s="112">
        <v>642</v>
      </c>
      <c r="F100" s="112">
        <v>50</v>
      </c>
      <c r="G100" s="112">
        <v>50</v>
      </c>
      <c r="H100" s="129"/>
      <c r="I100" s="130"/>
      <c r="J100" s="13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3">
      <c r="A101" s="136"/>
      <c r="B101" s="132"/>
      <c r="C101" s="133"/>
      <c r="D101" s="94" t="s">
        <v>153</v>
      </c>
      <c r="E101" s="112">
        <v>642</v>
      </c>
      <c r="F101" s="112">
        <v>56</v>
      </c>
      <c r="G101" s="112">
        <v>56</v>
      </c>
      <c r="H101" s="129"/>
      <c r="I101" s="130"/>
      <c r="J101" s="130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26.3" x14ac:dyDescent="0.3">
      <c r="A102" s="136"/>
      <c r="B102" s="132"/>
      <c r="C102" s="133" t="s">
        <v>377</v>
      </c>
      <c r="D102" s="94" t="s">
        <v>154</v>
      </c>
      <c r="E102" s="112">
        <v>642</v>
      </c>
      <c r="F102" s="112">
        <v>14</v>
      </c>
      <c r="G102" s="112">
        <v>14</v>
      </c>
      <c r="H102" s="129"/>
      <c r="I102" s="130"/>
      <c r="J102" s="13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26.3" x14ac:dyDescent="0.3">
      <c r="A103" s="136"/>
      <c r="B103" s="132"/>
      <c r="C103" s="133"/>
      <c r="D103" s="94" t="s">
        <v>155</v>
      </c>
      <c r="E103" s="112">
        <v>642</v>
      </c>
      <c r="F103" s="112">
        <v>1</v>
      </c>
      <c r="G103" s="112">
        <v>1</v>
      </c>
      <c r="H103" s="129"/>
      <c r="I103" s="130"/>
      <c r="J103" s="13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26.3" x14ac:dyDescent="0.3">
      <c r="A104" s="136"/>
      <c r="B104" s="132"/>
      <c r="C104" s="133" t="s">
        <v>378</v>
      </c>
      <c r="D104" s="94" t="s">
        <v>156</v>
      </c>
      <c r="E104" s="112">
        <v>642</v>
      </c>
      <c r="F104" s="112">
        <v>14</v>
      </c>
      <c r="G104" s="112">
        <v>14</v>
      </c>
      <c r="H104" s="129"/>
      <c r="I104" s="130"/>
      <c r="J104" s="13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26.3" x14ac:dyDescent="0.3">
      <c r="A105" s="136"/>
      <c r="B105" s="132"/>
      <c r="C105" s="133"/>
      <c r="D105" s="94" t="s">
        <v>157</v>
      </c>
      <c r="E105" s="112">
        <v>642</v>
      </c>
      <c r="F105" s="112">
        <v>16</v>
      </c>
      <c r="G105" s="112">
        <v>16</v>
      </c>
      <c r="H105" s="129"/>
      <c r="I105" s="130"/>
      <c r="J105" s="13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3">
      <c r="A106" s="136"/>
      <c r="B106" s="132"/>
      <c r="C106" s="125" t="s">
        <v>379</v>
      </c>
      <c r="D106" s="94" t="s">
        <v>152</v>
      </c>
      <c r="E106" s="112">
        <v>642</v>
      </c>
      <c r="F106" s="112">
        <v>30</v>
      </c>
      <c r="G106" s="112">
        <v>30</v>
      </c>
      <c r="H106" s="129"/>
      <c r="I106" s="130"/>
      <c r="J106" s="13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32.25" customHeight="1" x14ac:dyDescent="0.3">
      <c r="A107" s="108">
        <v>4</v>
      </c>
      <c r="B107" s="62" t="s">
        <v>158</v>
      </c>
      <c r="C107" s="125" t="s">
        <v>380</v>
      </c>
      <c r="D107" s="94" t="s">
        <v>159</v>
      </c>
      <c r="E107" s="112">
        <v>796</v>
      </c>
      <c r="F107" s="112">
        <v>250</v>
      </c>
      <c r="G107" s="112">
        <v>234</v>
      </c>
      <c r="H107" s="114">
        <v>8.1104100810397008E+19</v>
      </c>
      <c r="I107" s="103">
        <v>1405</v>
      </c>
      <c r="J107" s="103">
        <v>1405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6" customHeight="1" x14ac:dyDescent="0.3">
      <c r="A108" s="108"/>
      <c r="B108" s="96" t="s">
        <v>348</v>
      </c>
      <c r="C108" s="107"/>
      <c r="D108" s="94"/>
      <c r="E108" s="112"/>
      <c r="F108" s="112"/>
      <c r="G108" s="112"/>
      <c r="H108" s="95"/>
      <c r="I108" s="103">
        <f>SUM(I92:I107)</f>
        <v>15136.099999999999</v>
      </c>
      <c r="J108" s="103">
        <f>SUM(J92:J107)</f>
        <v>15136.099999999999</v>
      </c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x14ac:dyDescent="0.3">
      <c r="A109" s="108"/>
      <c r="B109" s="149" t="s">
        <v>160</v>
      </c>
      <c r="C109" s="149"/>
      <c r="D109" s="149"/>
      <c r="E109" s="149"/>
      <c r="F109" s="149"/>
      <c r="G109" s="149"/>
      <c r="H109" s="149"/>
      <c r="I109" s="149"/>
      <c r="J109" s="8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87.85" x14ac:dyDescent="0.3">
      <c r="A110" s="108">
        <v>1</v>
      </c>
      <c r="B110" s="44" t="s">
        <v>161</v>
      </c>
      <c r="C110" s="123" t="s">
        <v>162</v>
      </c>
      <c r="D110" s="8" t="s">
        <v>163</v>
      </c>
      <c r="E110" s="8" t="s">
        <v>164</v>
      </c>
      <c r="F110" s="8">
        <f>80+24+80</f>
        <v>184</v>
      </c>
      <c r="G110" s="8">
        <f>109+24+198</f>
        <v>331</v>
      </c>
      <c r="H110" s="14" t="s">
        <v>165</v>
      </c>
      <c r="I110" s="80">
        <f>24450.3+10007.4+59128.3</f>
        <v>93586</v>
      </c>
      <c r="J110" s="80">
        <f>24065.5+9894.8+57285.3</f>
        <v>91245.6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202.25" x14ac:dyDescent="0.3">
      <c r="A111" s="108">
        <v>2</v>
      </c>
      <c r="B111" s="44" t="s">
        <v>166</v>
      </c>
      <c r="C111" s="124" t="s">
        <v>167</v>
      </c>
      <c r="D111" s="8" t="s">
        <v>163</v>
      </c>
      <c r="E111" s="8" t="s">
        <v>164</v>
      </c>
      <c r="F111" s="8">
        <f>30+240</f>
        <v>270</v>
      </c>
      <c r="G111" s="8">
        <f>57+246</f>
        <v>303</v>
      </c>
      <c r="H111" s="14" t="s">
        <v>165</v>
      </c>
      <c r="I111" s="80">
        <f>3630.3+3635.2</f>
        <v>7265.5</v>
      </c>
      <c r="J111" s="80">
        <f>3630.3+3635.1</f>
        <v>7265.4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87.85" x14ac:dyDescent="0.3">
      <c r="A112" s="108">
        <v>3</v>
      </c>
      <c r="B112" s="44" t="s">
        <v>168</v>
      </c>
      <c r="C112" s="14" t="s">
        <v>169</v>
      </c>
      <c r="D112" s="8" t="s">
        <v>170</v>
      </c>
      <c r="E112" s="8" t="s">
        <v>164</v>
      </c>
      <c r="F112" s="8">
        <f>5500</f>
        <v>5500</v>
      </c>
      <c r="G112" s="8">
        <f>6956</f>
        <v>6956</v>
      </c>
      <c r="H112" s="14" t="s">
        <v>165</v>
      </c>
      <c r="I112" s="80">
        <f>1787.3</f>
        <v>1787.3</v>
      </c>
      <c r="J112" s="80">
        <f>1787.3</f>
        <v>1787.3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87.85" x14ac:dyDescent="0.3">
      <c r="A113" s="108">
        <v>4</v>
      </c>
      <c r="B113" s="44" t="s">
        <v>168</v>
      </c>
      <c r="C113" s="14" t="s">
        <v>171</v>
      </c>
      <c r="D113" s="8" t="s">
        <v>172</v>
      </c>
      <c r="E113" s="8" t="s">
        <v>164</v>
      </c>
      <c r="F113" s="8">
        <f>2293+1200</f>
        <v>3493</v>
      </c>
      <c r="G113" s="8">
        <f>2810+2473</f>
        <v>5283</v>
      </c>
      <c r="H113" s="14" t="s">
        <v>165</v>
      </c>
      <c r="I113" s="80">
        <f>127528.2+3586.9</f>
        <v>131115.1</v>
      </c>
      <c r="J113" s="80">
        <f>126737.1+3586.9</f>
        <v>130324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3">
      <c r="A114" s="42" t="s">
        <v>173</v>
      </c>
      <c r="B114" s="40"/>
      <c r="C114" s="40"/>
      <c r="D114" s="40"/>
      <c r="E114" s="15"/>
      <c r="F114" s="15">
        <f>F110+F111+F112+F113</f>
        <v>9447</v>
      </c>
      <c r="G114" s="15">
        <f>G110+G111+G112+G113</f>
        <v>12873</v>
      </c>
      <c r="H114" s="40"/>
      <c r="I114" s="73">
        <f>I110+I111+I112+I113</f>
        <v>233753.90000000002</v>
      </c>
      <c r="J114" s="73">
        <f>J110+J111+J112+J113</f>
        <v>230622.3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3">
      <c r="A115" s="42" t="s">
        <v>174</v>
      </c>
      <c r="B115" s="40"/>
      <c r="C115" s="40"/>
      <c r="D115" s="40"/>
      <c r="E115" s="15"/>
      <c r="F115" s="15"/>
      <c r="G115" s="15"/>
      <c r="H115" s="41"/>
      <c r="I115" s="20"/>
      <c r="J115" s="20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3">
      <c r="A116" s="108"/>
      <c r="B116" s="149" t="s">
        <v>175</v>
      </c>
      <c r="C116" s="135"/>
      <c r="D116" s="135"/>
      <c r="E116" s="135"/>
      <c r="F116" s="135"/>
      <c r="G116" s="135"/>
      <c r="H116" s="135"/>
      <c r="I116" s="135"/>
      <c r="J116" s="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22.55" x14ac:dyDescent="0.3">
      <c r="A117" s="108">
        <v>1</v>
      </c>
      <c r="B117" s="64" t="s">
        <v>176</v>
      </c>
      <c r="C117" s="65">
        <v>7.9131001000000005E+21</v>
      </c>
      <c r="D117" s="64" t="s">
        <v>177</v>
      </c>
      <c r="E117" s="112">
        <v>642</v>
      </c>
      <c r="F117" s="112">
        <v>24000</v>
      </c>
      <c r="G117" s="112">
        <v>36000</v>
      </c>
      <c r="H117" s="36">
        <v>8.2104120710691996E+19</v>
      </c>
      <c r="I117" s="107">
        <v>10868820</v>
      </c>
      <c r="J117" s="107">
        <v>9646654.8000000007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3">
      <c r="A118" s="108">
        <v>2</v>
      </c>
      <c r="B118" s="64" t="s">
        <v>178</v>
      </c>
      <c r="C118" s="65">
        <v>2.3006000000000001E+22</v>
      </c>
      <c r="D118" s="64" t="s">
        <v>179</v>
      </c>
      <c r="E118" s="112">
        <v>792</v>
      </c>
      <c r="F118" s="112">
        <v>285</v>
      </c>
      <c r="G118" s="112">
        <v>285</v>
      </c>
      <c r="H118" s="36">
        <v>8.2107070741492007E+19</v>
      </c>
      <c r="I118" s="107">
        <v>21433120</v>
      </c>
      <c r="J118" s="107">
        <v>10903120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3">
      <c r="A119" s="108"/>
      <c r="B119" s="18"/>
      <c r="C119" s="149" t="s">
        <v>180</v>
      </c>
      <c r="D119" s="149"/>
      <c r="E119" s="149"/>
      <c r="F119" s="149"/>
      <c r="G119" s="149"/>
      <c r="H119" s="149"/>
      <c r="I119" s="81"/>
      <c r="J119" s="8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43.2" x14ac:dyDescent="0.3">
      <c r="A120" s="108">
        <v>1</v>
      </c>
      <c r="B120" s="43" t="s">
        <v>181</v>
      </c>
      <c r="C120" s="123" t="s">
        <v>182</v>
      </c>
      <c r="D120" s="43" t="s">
        <v>183</v>
      </c>
      <c r="E120" s="104">
        <v>642</v>
      </c>
      <c r="F120" s="104">
        <v>1925</v>
      </c>
      <c r="G120" s="104">
        <v>2055</v>
      </c>
      <c r="H120" s="104" t="s">
        <v>184</v>
      </c>
      <c r="I120" s="160">
        <v>4337.83</v>
      </c>
      <c r="J120" s="160">
        <v>4338.83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57.6" x14ac:dyDescent="0.3">
      <c r="A121" s="108">
        <v>2</v>
      </c>
      <c r="B121" s="43" t="s">
        <v>185</v>
      </c>
      <c r="C121" s="123" t="s">
        <v>186</v>
      </c>
      <c r="D121" s="43" t="s">
        <v>187</v>
      </c>
      <c r="E121" s="108">
        <v>642</v>
      </c>
      <c r="F121" s="108">
        <v>15</v>
      </c>
      <c r="G121" s="108">
        <v>59</v>
      </c>
      <c r="H121" s="108" t="s">
        <v>184</v>
      </c>
      <c r="I121" s="160"/>
      <c r="J121" s="16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9.6" x14ac:dyDescent="0.3">
      <c r="A122" s="108">
        <v>3</v>
      </c>
      <c r="B122" s="43" t="s">
        <v>188</v>
      </c>
      <c r="C122" s="123" t="s">
        <v>189</v>
      </c>
      <c r="D122" s="43" t="s">
        <v>190</v>
      </c>
      <c r="E122" s="108">
        <v>642</v>
      </c>
      <c r="F122" s="108">
        <v>3</v>
      </c>
      <c r="G122" s="108">
        <v>34</v>
      </c>
      <c r="H122" s="108" t="s">
        <v>184</v>
      </c>
      <c r="I122" s="63">
        <v>7510</v>
      </c>
      <c r="J122" s="63">
        <v>7510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57.6" x14ac:dyDescent="0.3">
      <c r="A123" s="108">
        <v>4</v>
      </c>
      <c r="B123" s="43" t="s">
        <v>191</v>
      </c>
      <c r="C123" s="123" t="s">
        <v>192</v>
      </c>
      <c r="D123" s="43" t="s">
        <v>193</v>
      </c>
      <c r="E123" s="108">
        <v>642</v>
      </c>
      <c r="F123" s="108">
        <v>768</v>
      </c>
      <c r="G123" s="108">
        <v>1468</v>
      </c>
      <c r="H123" s="108" t="s">
        <v>184</v>
      </c>
      <c r="I123" s="63">
        <v>2310</v>
      </c>
      <c r="J123" s="63">
        <v>2310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3.85" x14ac:dyDescent="0.3">
      <c r="A124" s="108">
        <v>5</v>
      </c>
      <c r="B124" s="44" t="s">
        <v>194</v>
      </c>
      <c r="C124" s="123" t="s">
        <v>195</v>
      </c>
      <c r="D124" s="45" t="s">
        <v>196</v>
      </c>
      <c r="E124" s="108">
        <v>642</v>
      </c>
      <c r="F124" s="108">
        <v>10</v>
      </c>
      <c r="G124" s="108">
        <v>56</v>
      </c>
      <c r="H124" s="108" t="s">
        <v>184</v>
      </c>
      <c r="I124" s="63">
        <v>12078.7</v>
      </c>
      <c r="J124" s="63">
        <v>12078.7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3">
      <c r="A125" s="108"/>
      <c r="B125" s="44" t="s">
        <v>348</v>
      </c>
      <c r="C125" s="123"/>
      <c r="D125" s="45"/>
      <c r="E125" s="108"/>
      <c r="F125" s="108"/>
      <c r="G125" s="108"/>
      <c r="H125" s="108"/>
      <c r="I125" s="63">
        <f>SUM(I120:I124)</f>
        <v>26236.53</v>
      </c>
      <c r="J125" s="63">
        <f>SUM(J120:J124)</f>
        <v>26237.53</v>
      </c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x14ac:dyDescent="0.3">
      <c r="A126" s="108"/>
      <c r="B126" s="18"/>
      <c r="C126" s="149" t="s">
        <v>197</v>
      </c>
      <c r="D126" s="149"/>
      <c r="E126" s="149"/>
      <c r="F126" s="149"/>
      <c r="G126" s="149"/>
      <c r="H126" s="149"/>
      <c r="I126" s="81"/>
      <c r="J126" s="8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s="50" customFormat="1" ht="43.2" x14ac:dyDescent="0.3">
      <c r="A127" s="108">
        <v>1</v>
      </c>
      <c r="B127" s="104" t="s">
        <v>198</v>
      </c>
      <c r="C127" s="47" t="s">
        <v>199</v>
      </c>
      <c r="D127" s="104" t="s">
        <v>200</v>
      </c>
      <c r="E127" s="104" t="s">
        <v>201</v>
      </c>
      <c r="F127" s="104">
        <v>42</v>
      </c>
      <c r="G127" s="104">
        <v>42</v>
      </c>
      <c r="H127" s="49" t="s">
        <v>202</v>
      </c>
      <c r="I127" s="66">
        <v>4951.8</v>
      </c>
      <c r="J127" s="66">
        <v>4902.8292099999999</v>
      </c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s="50" customFormat="1" x14ac:dyDescent="0.3">
      <c r="A128" s="108">
        <v>2</v>
      </c>
      <c r="B128" s="104" t="s">
        <v>203</v>
      </c>
      <c r="C128" s="47" t="s">
        <v>199</v>
      </c>
      <c r="D128" s="104" t="s">
        <v>200</v>
      </c>
      <c r="E128" s="104" t="s">
        <v>201</v>
      </c>
      <c r="F128" s="104">
        <v>47</v>
      </c>
      <c r="G128" s="104">
        <v>47</v>
      </c>
      <c r="H128" s="104" t="s">
        <v>202</v>
      </c>
      <c r="I128" s="66">
        <v>1115</v>
      </c>
      <c r="J128" s="66">
        <v>1115</v>
      </c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s="50" customFormat="1" ht="28.8" x14ac:dyDescent="0.3">
      <c r="A129" s="108">
        <v>3</v>
      </c>
      <c r="B129" s="104" t="s">
        <v>204</v>
      </c>
      <c r="C129" s="47" t="s">
        <v>205</v>
      </c>
      <c r="D129" s="104" t="s">
        <v>200</v>
      </c>
      <c r="E129" s="104" t="s">
        <v>201</v>
      </c>
      <c r="F129" s="104">
        <v>73</v>
      </c>
      <c r="G129" s="104">
        <v>73</v>
      </c>
      <c r="H129" s="104" t="s">
        <v>202</v>
      </c>
      <c r="I129" s="66">
        <v>219</v>
      </c>
      <c r="J129" s="66">
        <v>219</v>
      </c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50" customFormat="1" ht="43.2" x14ac:dyDescent="0.3">
      <c r="A130" s="108">
        <v>4</v>
      </c>
      <c r="B130" s="104" t="s">
        <v>206</v>
      </c>
      <c r="C130" s="47" t="s">
        <v>207</v>
      </c>
      <c r="D130" s="104" t="s">
        <v>200</v>
      </c>
      <c r="E130" s="104" t="s">
        <v>201</v>
      </c>
      <c r="F130" s="104">
        <v>219</v>
      </c>
      <c r="G130" s="104">
        <v>219</v>
      </c>
      <c r="H130" s="104" t="s">
        <v>202</v>
      </c>
      <c r="I130" s="66">
        <v>547.5</v>
      </c>
      <c r="J130" s="66">
        <v>547.5</v>
      </c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s="50" customFormat="1" ht="57.6" x14ac:dyDescent="0.3">
      <c r="A131" s="108">
        <v>5</v>
      </c>
      <c r="B131" s="104" t="s">
        <v>208</v>
      </c>
      <c r="C131" s="47" t="s">
        <v>209</v>
      </c>
      <c r="D131" s="104" t="s">
        <v>210</v>
      </c>
      <c r="E131" s="104" t="s">
        <v>211</v>
      </c>
      <c r="F131" s="104">
        <v>208</v>
      </c>
      <c r="G131" s="104">
        <v>208</v>
      </c>
      <c r="H131" s="104" t="s">
        <v>202</v>
      </c>
      <c r="I131" s="66">
        <v>76.400000000000006</v>
      </c>
      <c r="J131" s="66">
        <v>76.400000000000006</v>
      </c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s="50" customFormat="1" ht="28.8" x14ac:dyDescent="0.3">
      <c r="A132" s="108">
        <v>6</v>
      </c>
      <c r="B132" s="104" t="s">
        <v>212</v>
      </c>
      <c r="C132" s="47" t="s">
        <v>213</v>
      </c>
      <c r="D132" s="104" t="s">
        <v>214</v>
      </c>
      <c r="E132" s="104" t="s">
        <v>215</v>
      </c>
      <c r="F132" s="104">
        <v>15</v>
      </c>
      <c r="G132" s="104">
        <v>15</v>
      </c>
      <c r="H132" s="104" t="s">
        <v>202</v>
      </c>
      <c r="I132" s="66">
        <v>152</v>
      </c>
      <c r="J132" s="66">
        <v>152</v>
      </c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s="50" customFormat="1" ht="57.6" x14ac:dyDescent="0.3">
      <c r="A133" s="108">
        <v>7</v>
      </c>
      <c r="B133" s="104" t="s">
        <v>216</v>
      </c>
      <c r="C133" s="47" t="s">
        <v>217</v>
      </c>
      <c r="D133" s="104" t="s">
        <v>214</v>
      </c>
      <c r="E133" s="104" t="s">
        <v>215</v>
      </c>
      <c r="F133" s="104">
        <v>52</v>
      </c>
      <c r="G133" s="104">
        <v>52</v>
      </c>
      <c r="H133" s="104" t="s">
        <v>202</v>
      </c>
      <c r="I133" s="66">
        <v>218.4</v>
      </c>
      <c r="J133" s="66">
        <v>218.4</v>
      </c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s="50" customFormat="1" ht="28.8" x14ac:dyDescent="0.3">
      <c r="A134" s="108">
        <v>8</v>
      </c>
      <c r="B134" s="104" t="s">
        <v>218</v>
      </c>
      <c r="C134" s="47" t="s">
        <v>219</v>
      </c>
      <c r="D134" s="104" t="s">
        <v>210</v>
      </c>
      <c r="E134" s="104" t="s">
        <v>211</v>
      </c>
      <c r="F134" s="104">
        <v>1950</v>
      </c>
      <c r="G134" s="104">
        <v>1950</v>
      </c>
      <c r="H134" s="104" t="s">
        <v>220</v>
      </c>
      <c r="I134" s="66">
        <v>773.9</v>
      </c>
      <c r="J134" s="66">
        <v>773.9</v>
      </c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s="50" customFormat="1" ht="28.8" x14ac:dyDescent="0.3">
      <c r="A135" s="108">
        <v>9</v>
      </c>
      <c r="B135" s="104" t="s">
        <v>221</v>
      </c>
      <c r="C135" s="47" t="s">
        <v>222</v>
      </c>
      <c r="D135" s="104" t="s">
        <v>210</v>
      </c>
      <c r="E135" s="104" t="s">
        <v>211</v>
      </c>
      <c r="F135" s="104">
        <v>293.09999999999997</v>
      </c>
      <c r="G135" s="104">
        <v>293.09999999999997</v>
      </c>
      <c r="H135" s="104" t="s">
        <v>220</v>
      </c>
      <c r="I135" s="66">
        <v>16728.8</v>
      </c>
      <c r="J135" s="66">
        <v>16728.762999999999</v>
      </c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s="50" customFormat="1" ht="28.8" x14ac:dyDescent="0.3">
      <c r="A136" s="108">
        <v>10</v>
      </c>
      <c r="B136" s="104" t="s">
        <v>223</v>
      </c>
      <c r="C136" s="47" t="s">
        <v>224</v>
      </c>
      <c r="D136" s="104" t="s">
        <v>210</v>
      </c>
      <c r="E136" s="104" t="s">
        <v>211</v>
      </c>
      <c r="F136" s="104">
        <v>29.599999999999998</v>
      </c>
      <c r="G136" s="104">
        <v>29.599999999999998</v>
      </c>
      <c r="H136" s="104" t="s">
        <v>220</v>
      </c>
      <c r="I136" s="66">
        <v>2944.9</v>
      </c>
      <c r="J136" s="66">
        <v>2944.9169999999999</v>
      </c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s="50" customFormat="1" ht="28.8" x14ac:dyDescent="0.3">
      <c r="A137" s="108">
        <v>11</v>
      </c>
      <c r="B137" s="104" t="s">
        <v>225</v>
      </c>
      <c r="C137" s="104" t="s">
        <v>226</v>
      </c>
      <c r="D137" s="104" t="s">
        <v>210</v>
      </c>
      <c r="E137" s="104" t="s">
        <v>211</v>
      </c>
      <c r="F137" s="104">
        <v>109.4</v>
      </c>
      <c r="G137" s="104">
        <v>109.4</v>
      </c>
      <c r="H137" s="104" t="s">
        <v>220</v>
      </c>
      <c r="I137" s="66">
        <v>4055.7</v>
      </c>
      <c r="J137" s="66">
        <v>4055.72</v>
      </c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50" customFormat="1" x14ac:dyDescent="0.3">
      <c r="A138" s="108">
        <v>12</v>
      </c>
      <c r="B138" s="104" t="s">
        <v>227</v>
      </c>
      <c r="C138" s="47" t="s">
        <v>228</v>
      </c>
      <c r="D138" s="104" t="s">
        <v>210</v>
      </c>
      <c r="E138" s="104" t="s">
        <v>211</v>
      </c>
      <c r="F138" s="104">
        <v>10.8</v>
      </c>
      <c r="G138" s="104">
        <v>10.8</v>
      </c>
      <c r="H138" s="104" t="s">
        <v>229</v>
      </c>
      <c r="I138" s="66">
        <v>656.2</v>
      </c>
      <c r="J138" s="66">
        <v>465.69329999999997</v>
      </c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s="50" customFormat="1" ht="28.8" x14ac:dyDescent="0.3">
      <c r="A139" s="108">
        <v>13</v>
      </c>
      <c r="B139" s="104" t="s">
        <v>230</v>
      </c>
      <c r="C139" s="47" t="s">
        <v>231</v>
      </c>
      <c r="D139" s="104" t="s">
        <v>210</v>
      </c>
      <c r="E139" s="104" t="s">
        <v>211</v>
      </c>
      <c r="F139" s="104">
        <v>114.4</v>
      </c>
      <c r="G139" s="104">
        <v>114.4</v>
      </c>
      <c r="H139" s="104" t="s">
        <v>229</v>
      </c>
      <c r="I139" s="66">
        <v>225.9</v>
      </c>
      <c r="J139" s="66">
        <v>225.9</v>
      </c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s="50" customFormat="1" ht="28.8" x14ac:dyDescent="0.3">
      <c r="A140" s="51">
        <v>14</v>
      </c>
      <c r="B140" s="104" t="s">
        <v>232</v>
      </c>
      <c r="C140" s="47" t="s">
        <v>233</v>
      </c>
      <c r="D140" s="104" t="s">
        <v>210</v>
      </c>
      <c r="E140" s="104" t="s">
        <v>211</v>
      </c>
      <c r="F140" s="104">
        <v>128.69999999999999</v>
      </c>
      <c r="G140" s="104">
        <v>128.69999999999999</v>
      </c>
      <c r="H140" s="46" t="s">
        <v>229</v>
      </c>
      <c r="I140" s="82">
        <v>1673.1</v>
      </c>
      <c r="J140" s="82">
        <v>1673.1</v>
      </c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s="50" customFormat="1" x14ac:dyDescent="0.3">
      <c r="A141" s="108">
        <v>15</v>
      </c>
      <c r="B141" s="104" t="s">
        <v>234</v>
      </c>
      <c r="C141" s="47" t="s">
        <v>235</v>
      </c>
      <c r="D141" s="104" t="s">
        <v>210</v>
      </c>
      <c r="E141" s="104" t="s">
        <v>211</v>
      </c>
      <c r="F141" s="104">
        <v>37.5</v>
      </c>
      <c r="G141" s="104">
        <v>37.5</v>
      </c>
      <c r="H141" s="104" t="s">
        <v>229</v>
      </c>
      <c r="I141" s="66">
        <v>427.5</v>
      </c>
      <c r="J141" s="63">
        <v>427.5</v>
      </c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s="50" customFormat="1" x14ac:dyDescent="0.3">
      <c r="A142" s="106">
        <v>16</v>
      </c>
      <c r="B142" s="104" t="s">
        <v>227</v>
      </c>
      <c r="C142" s="47" t="s">
        <v>236</v>
      </c>
      <c r="D142" s="104" t="s">
        <v>210</v>
      </c>
      <c r="E142" s="104" t="s">
        <v>211</v>
      </c>
      <c r="F142" s="104">
        <v>7.6000000000000005</v>
      </c>
      <c r="G142" s="104">
        <v>7.6000000000000005</v>
      </c>
      <c r="H142" s="104" t="s">
        <v>237</v>
      </c>
      <c r="I142" s="66">
        <v>49.8</v>
      </c>
      <c r="J142" s="66">
        <v>49.804000000000002</v>
      </c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s="50" customFormat="1" ht="28.8" x14ac:dyDescent="0.3">
      <c r="A143" s="108">
        <v>17</v>
      </c>
      <c r="B143" s="104" t="s">
        <v>238</v>
      </c>
      <c r="C143" s="47" t="s">
        <v>239</v>
      </c>
      <c r="D143" s="104" t="s">
        <v>210</v>
      </c>
      <c r="E143" s="104" t="s">
        <v>211</v>
      </c>
      <c r="F143" s="104">
        <v>2</v>
      </c>
      <c r="G143" s="104">
        <v>2</v>
      </c>
      <c r="H143" s="104" t="s">
        <v>229</v>
      </c>
      <c r="I143" s="66">
        <v>13.1</v>
      </c>
      <c r="J143" s="63">
        <v>13.096</v>
      </c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s="50" customFormat="1" ht="28.8" x14ac:dyDescent="0.3">
      <c r="A144" s="108">
        <v>18</v>
      </c>
      <c r="B144" s="104" t="s">
        <v>240</v>
      </c>
      <c r="C144" s="47" t="s">
        <v>241</v>
      </c>
      <c r="D144" s="104" t="s">
        <v>210</v>
      </c>
      <c r="E144" s="104" t="s">
        <v>211</v>
      </c>
      <c r="F144" s="104">
        <v>6.3</v>
      </c>
      <c r="G144" s="104">
        <v>6.3</v>
      </c>
      <c r="H144" s="104" t="s">
        <v>229</v>
      </c>
      <c r="I144" s="66">
        <v>282.7</v>
      </c>
      <c r="J144" s="63">
        <v>282.7</v>
      </c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s="50" customFormat="1" x14ac:dyDescent="0.3">
      <c r="A145" s="108">
        <v>19</v>
      </c>
      <c r="B145" s="104" t="s">
        <v>242</v>
      </c>
      <c r="C145" s="47" t="s">
        <v>243</v>
      </c>
      <c r="D145" s="104" t="s">
        <v>210</v>
      </c>
      <c r="E145" s="104" t="s">
        <v>211</v>
      </c>
      <c r="F145" s="104">
        <v>127.6</v>
      </c>
      <c r="G145" s="104">
        <v>127.6</v>
      </c>
      <c r="H145" s="104" t="s">
        <v>237</v>
      </c>
      <c r="I145" s="66">
        <v>955.8</v>
      </c>
      <c r="J145" s="63">
        <v>955.8</v>
      </c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s="50" customFormat="1" x14ac:dyDescent="0.3">
      <c r="A146" s="108">
        <v>20</v>
      </c>
      <c r="B146" s="104" t="s">
        <v>244</v>
      </c>
      <c r="C146" s="47" t="s">
        <v>245</v>
      </c>
      <c r="D146" s="104"/>
      <c r="E146" s="104" t="s">
        <v>246</v>
      </c>
      <c r="F146" s="104">
        <v>49.4</v>
      </c>
      <c r="G146" s="104">
        <v>49.4</v>
      </c>
      <c r="H146" s="104" t="s">
        <v>229</v>
      </c>
      <c r="I146" s="66">
        <v>32.5</v>
      </c>
      <c r="J146" s="63">
        <v>32.5</v>
      </c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s="50" customFormat="1" x14ac:dyDescent="0.3">
      <c r="A147" s="108">
        <v>21</v>
      </c>
      <c r="B147" s="104" t="s">
        <v>247</v>
      </c>
      <c r="C147" s="47" t="s">
        <v>248</v>
      </c>
      <c r="D147" s="104" t="s">
        <v>210</v>
      </c>
      <c r="E147" s="104" t="s">
        <v>211</v>
      </c>
      <c r="F147" s="104">
        <v>127</v>
      </c>
      <c r="G147" s="104">
        <v>127</v>
      </c>
      <c r="H147" s="104" t="s">
        <v>249</v>
      </c>
      <c r="I147" s="66">
        <v>74.36</v>
      </c>
      <c r="J147" s="63">
        <v>74.3</v>
      </c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s="50" customFormat="1" ht="28.8" x14ac:dyDescent="0.3">
      <c r="A148" s="108">
        <v>22</v>
      </c>
      <c r="B148" s="104" t="s">
        <v>250</v>
      </c>
      <c r="C148" s="47" t="s">
        <v>251</v>
      </c>
      <c r="D148" s="104" t="s">
        <v>210</v>
      </c>
      <c r="E148" s="104" t="s">
        <v>211</v>
      </c>
      <c r="F148" s="104">
        <v>391607</v>
      </c>
      <c r="G148" s="104">
        <v>2.8</v>
      </c>
      <c r="H148" s="104" t="s">
        <v>202</v>
      </c>
      <c r="I148" s="66">
        <v>600</v>
      </c>
      <c r="J148" s="63">
        <v>71.096999999999994</v>
      </c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50" customFormat="1" ht="72" x14ac:dyDescent="0.3">
      <c r="A149" s="108">
        <v>23</v>
      </c>
      <c r="B149" s="104" t="s">
        <v>252</v>
      </c>
      <c r="C149" s="47" t="s">
        <v>253</v>
      </c>
      <c r="D149" s="104" t="s">
        <v>210</v>
      </c>
      <c r="E149" s="104" t="s">
        <v>211</v>
      </c>
      <c r="F149" s="104">
        <v>391607</v>
      </c>
      <c r="G149" s="104">
        <v>391607</v>
      </c>
      <c r="H149" s="104" t="s">
        <v>202</v>
      </c>
      <c r="I149" s="66">
        <v>4200</v>
      </c>
      <c r="J149" s="63">
        <v>4200</v>
      </c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s="50" customFormat="1" ht="43.2" x14ac:dyDescent="0.3">
      <c r="A150" s="108">
        <v>24</v>
      </c>
      <c r="B150" s="104" t="s">
        <v>254</v>
      </c>
      <c r="C150" s="47" t="s">
        <v>255</v>
      </c>
      <c r="D150" s="104" t="s">
        <v>214</v>
      </c>
      <c r="E150" s="104" t="s">
        <v>215</v>
      </c>
      <c r="F150" s="104">
        <v>230</v>
      </c>
      <c r="G150" s="104">
        <v>230</v>
      </c>
      <c r="H150" s="104" t="s">
        <v>256</v>
      </c>
      <c r="I150" s="66">
        <v>4312.3</v>
      </c>
      <c r="J150" s="165">
        <v>4152.8999999999996</v>
      </c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s="50" customFormat="1" x14ac:dyDescent="0.3">
      <c r="A151" s="108"/>
      <c r="B151" s="104" t="s">
        <v>348</v>
      </c>
      <c r="C151" s="47"/>
      <c r="D151" s="104"/>
      <c r="E151" s="104"/>
      <c r="F151" s="104"/>
      <c r="G151" s="104"/>
      <c r="H151" s="104"/>
      <c r="I151" s="88">
        <f>SUM(I127:I150)</f>
        <v>45286.660000000011</v>
      </c>
      <c r="J151" s="89">
        <f>SUM(J127:J150)</f>
        <v>44358.819510000001</v>
      </c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s="50" customFormat="1" x14ac:dyDescent="0.3">
      <c r="A152" s="108"/>
      <c r="B152" s="149" t="s">
        <v>257</v>
      </c>
      <c r="C152" s="149"/>
      <c r="D152" s="149"/>
      <c r="E152" s="149"/>
      <c r="F152" s="149"/>
      <c r="G152" s="149"/>
      <c r="H152" s="149"/>
      <c r="I152" s="149"/>
      <c r="J152" s="81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s="50" customFormat="1" ht="95.5" customHeight="1" x14ac:dyDescent="0.3">
      <c r="A153" s="108">
        <v>1</v>
      </c>
      <c r="B153" s="102" t="s">
        <v>258</v>
      </c>
      <c r="C153" s="126" t="s">
        <v>381</v>
      </c>
      <c r="D153" s="62" t="s">
        <v>259</v>
      </c>
      <c r="E153" s="104" t="s">
        <v>56</v>
      </c>
      <c r="F153" s="104">
        <v>2853</v>
      </c>
      <c r="G153" s="104">
        <v>3172</v>
      </c>
      <c r="H153" s="126" t="s">
        <v>382</v>
      </c>
      <c r="I153" s="66">
        <v>1571.5</v>
      </c>
      <c r="J153" s="66">
        <v>1398</v>
      </c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s="50" customFormat="1" ht="22.55" customHeight="1" x14ac:dyDescent="0.3">
      <c r="A154" s="136">
        <v>2</v>
      </c>
      <c r="B154" s="150" t="s">
        <v>260</v>
      </c>
      <c r="C154" s="155" t="s">
        <v>383</v>
      </c>
      <c r="D154" s="102" t="s">
        <v>261</v>
      </c>
      <c r="E154" s="62" t="s">
        <v>56</v>
      </c>
      <c r="F154" s="104">
        <v>200</v>
      </c>
      <c r="G154" s="104">
        <v>326</v>
      </c>
      <c r="H154" s="126" t="s">
        <v>382</v>
      </c>
      <c r="I154" s="103">
        <v>873</v>
      </c>
      <c r="J154" s="103">
        <v>873</v>
      </c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50" customFormat="1" ht="26.3" x14ac:dyDescent="0.3">
      <c r="A155" s="136"/>
      <c r="B155" s="150"/>
      <c r="C155" s="155"/>
      <c r="D155" s="102" t="s">
        <v>262</v>
      </c>
      <c r="E155" s="62" t="s">
        <v>56</v>
      </c>
      <c r="F155" s="104">
        <v>600</v>
      </c>
      <c r="G155" s="104">
        <v>1042</v>
      </c>
      <c r="H155" s="126" t="s">
        <v>382</v>
      </c>
      <c r="I155" s="103">
        <v>472.7</v>
      </c>
      <c r="J155" s="103">
        <v>472.7</v>
      </c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s="50" customFormat="1" x14ac:dyDescent="0.3">
      <c r="A156" s="136">
        <v>3</v>
      </c>
      <c r="B156" s="134" t="s">
        <v>263</v>
      </c>
      <c r="C156" s="131" t="s">
        <v>384</v>
      </c>
      <c r="D156" s="102" t="s">
        <v>264</v>
      </c>
      <c r="E156" s="62" t="s">
        <v>268</v>
      </c>
      <c r="F156" s="104">
        <v>110</v>
      </c>
      <c r="G156" s="104">
        <v>4573</v>
      </c>
      <c r="H156" s="126" t="s">
        <v>382</v>
      </c>
      <c r="I156" s="103">
        <v>402</v>
      </c>
      <c r="J156" s="103">
        <v>402</v>
      </c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s="50" customFormat="1" ht="39" customHeight="1" x14ac:dyDescent="0.3">
      <c r="A157" s="136"/>
      <c r="B157" s="134"/>
      <c r="C157" s="131"/>
      <c r="D157" s="102" t="s">
        <v>265</v>
      </c>
      <c r="E157" s="62" t="s">
        <v>268</v>
      </c>
      <c r="F157" s="104">
        <v>4423</v>
      </c>
      <c r="G157" s="104">
        <v>5782</v>
      </c>
      <c r="H157" s="126" t="s">
        <v>382</v>
      </c>
      <c r="I157" s="103">
        <v>480</v>
      </c>
      <c r="J157" s="103">
        <v>480</v>
      </c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s="50" customFormat="1" ht="50.25" customHeight="1" x14ac:dyDescent="0.3">
      <c r="A158" s="136"/>
      <c r="B158" s="134"/>
      <c r="C158" s="131"/>
      <c r="D158" s="102" t="s">
        <v>266</v>
      </c>
      <c r="E158" s="62" t="s">
        <v>269</v>
      </c>
      <c r="F158" s="104" t="s">
        <v>271</v>
      </c>
      <c r="G158" s="104" t="s">
        <v>272</v>
      </c>
      <c r="H158" s="155" t="s">
        <v>382</v>
      </c>
      <c r="I158" s="130">
        <v>456.2</v>
      </c>
      <c r="J158" s="130">
        <v>456.2</v>
      </c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s="50" customFormat="1" ht="45.7" customHeight="1" x14ac:dyDescent="0.3">
      <c r="A159" s="136"/>
      <c r="B159" s="134"/>
      <c r="C159" s="131"/>
      <c r="D159" s="102" t="s">
        <v>267</v>
      </c>
      <c r="E159" s="62" t="s">
        <v>270</v>
      </c>
      <c r="F159" s="104">
        <v>11414</v>
      </c>
      <c r="G159" s="104">
        <v>11615</v>
      </c>
      <c r="H159" s="155"/>
      <c r="I159" s="130"/>
      <c r="J159" s="130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s="50" customFormat="1" ht="65.75" x14ac:dyDescent="0.3">
      <c r="A160" s="108">
        <v>4</v>
      </c>
      <c r="B160" s="102" t="s">
        <v>273</v>
      </c>
      <c r="C160" s="126" t="s">
        <v>386</v>
      </c>
      <c r="D160" s="102" t="s">
        <v>274</v>
      </c>
      <c r="E160" s="62" t="s">
        <v>268</v>
      </c>
      <c r="F160" s="104">
        <v>150</v>
      </c>
      <c r="G160" s="104">
        <v>226</v>
      </c>
      <c r="H160" s="126" t="s">
        <v>382</v>
      </c>
      <c r="I160" s="103">
        <v>398</v>
      </c>
      <c r="J160" s="103">
        <v>398</v>
      </c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s="50" customFormat="1" ht="39" customHeight="1" x14ac:dyDescent="0.3">
      <c r="A161" s="136">
        <v>5</v>
      </c>
      <c r="B161" s="150" t="s">
        <v>275</v>
      </c>
      <c r="C161" s="155" t="s">
        <v>387</v>
      </c>
      <c r="D161" s="102" t="s">
        <v>276</v>
      </c>
      <c r="E161" s="62" t="s">
        <v>56</v>
      </c>
      <c r="F161" s="104">
        <v>130</v>
      </c>
      <c r="G161" s="104">
        <v>136</v>
      </c>
      <c r="H161" s="126" t="s">
        <v>382</v>
      </c>
      <c r="I161" s="103">
        <v>945</v>
      </c>
      <c r="J161" s="103">
        <v>945</v>
      </c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s="50" customFormat="1" ht="71.25" customHeight="1" x14ac:dyDescent="0.3">
      <c r="A162" s="136"/>
      <c r="B162" s="150"/>
      <c r="C162" s="155"/>
      <c r="D162" s="102" t="s">
        <v>277</v>
      </c>
      <c r="E162" s="62" t="s">
        <v>56</v>
      </c>
      <c r="F162" s="104">
        <v>27</v>
      </c>
      <c r="G162" s="104">
        <v>39</v>
      </c>
      <c r="H162" s="126" t="s">
        <v>382</v>
      </c>
      <c r="I162" s="103">
        <v>416.4</v>
      </c>
      <c r="J162" s="103">
        <v>416.4</v>
      </c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s="50" customFormat="1" ht="16" customHeight="1" x14ac:dyDescent="0.3">
      <c r="A163" s="136">
        <v>6</v>
      </c>
      <c r="B163" s="150" t="s">
        <v>278</v>
      </c>
      <c r="C163" s="155" t="s">
        <v>388</v>
      </c>
      <c r="D163" s="102" t="s">
        <v>279</v>
      </c>
      <c r="E163" s="62" t="s">
        <v>56</v>
      </c>
      <c r="F163" s="104">
        <v>3500</v>
      </c>
      <c r="G163" s="104">
        <v>5921</v>
      </c>
      <c r="H163" s="126" t="s">
        <v>382</v>
      </c>
      <c r="I163" s="103">
        <v>499</v>
      </c>
      <c r="J163" s="103">
        <v>499</v>
      </c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50" customFormat="1" ht="39.450000000000003" x14ac:dyDescent="0.3">
      <c r="A164" s="136"/>
      <c r="B164" s="150"/>
      <c r="C164" s="155"/>
      <c r="D164" s="102" t="s">
        <v>280</v>
      </c>
      <c r="E164" s="62" t="s">
        <v>56</v>
      </c>
      <c r="F164" s="104">
        <v>3</v>
      </c>
      <c r="G164" s="104">
        <v>3</v>
      </c>
      <c r="H164" s="126" t="s">
        <v>382</v>
      </c>
      <c r="I164" s="103">
        <v>508</v>
      </c>
      <c r="J164" s="103">
        <v>508</v>
      </c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x14ac:dyDescent="0.3">
      <c r="A165" s="136">
        <v>7</v>
      </c>
      <c r="B165" s="150" t="s">
        <v>281</v>
      </c>
      <c r="C165" s="155" t="s">
        <v>389</v>
      </c>
      <c r="D165" s="102" t="s">
        <v>282</v>
      </c>
      <c r="E165" s="62" t="s">
        <v>268</v>
      </c>
      <c r="F165" s="104">
        <v>2437</v>
      </c>
      <c r="G165" s="104">
        <v>2686</v>
      </c>
      <c r="H165" s="126" t="s">
        <v>382</v>
      </c>
      <c r="I165" s="103">
        <v>452.4</v>
      </c>
      <c r="J165" s="103">
        <v>452.4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26.3" x14ac:dyDescent="0.3">
      <c r="A166" s="136"/>
      <c r="B166" s="150"/>
      <c r="C166" s="155"/>
      <c r="D166" s="102" t="s">
        <v>283</v>
      </c>
      <c r="E166" s="62" t="s">
        <v>268</v>
      </c>
      <c r="F166" s="104">
        <v>2940</v>
      </c>
      <c r="G166" s="104">
        <v>4573</v>
      </c>
      <c r="H166" s="126" t="s">
        <v>382</v>
      </c>
      <c r="I166" s="103">
        <v>452.4</v>
      </c>
      <c r="J166" s="103">
        <v>452.4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39.450000000000003" x14ac:dyDescent="0.3">
      <c r="A167" s="136"/>
      <c r="B167" s="150"/>
      <c r="C167" s="155"/>
      <c r="D167" s="102" t="s">
        <v>284</v>
      </c>
      <c r="E167" s="62" t="s">
        <v>268</v>
      </c>
      <c r="F167" s="104">
        <v>3455</v>
      </c>
      <c r="G167" s="104">
        <v>4573</v>
      </c>
      <c r="H167" s="126" t="s">
        <v>382</v>
      </c>
      <c r="I167" s="103">
        <v>452.4</v>
      </c>
      <c r="J167" s="103">
        <v>452.4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3">
      <c r="A168" s="136">
        <v>8</v>
      </c>
      <c r="B168" s="150" t="s">
        <v>285</v>
      </c>
      <c r="C168" s="155" t="s">
        <v>390</v>
      </c>
      <c r="D168" s="102" t="s">
        <v>286</v>
      </c>
      <c r="E168" s="62" t="s">
        <v>268</v>
      </c>
      <c r="F168" s="104">
        <v>373656</v>
      </c>
      <c r="G168" s="104">
        <v>379539</v>
      </c>
      <c r="H168" s="126" t="s">
        <v>385</v>
      </c>
      <c r="I168" s="103">
        <v>120</v>
      </c>
      <c r="J168" s="103">
        <v>120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57" customHeight="1" x14ac:dyDescent="0.3">
      <c r="A169" s="136"/>
      <c r="B169" s="150"/>
      <c r="C169" s="155"/>
      <c r="D169" s="102" t="s">
        <v>287</v>
      </c>
      <c r="E169" s="62" t="s">
        <v>288</v>
      </c>
      <c r="F169" s="104" t="s">
        <v>289</v>
      </c>
      <c r="G169" s="104" t="s">
        <v>290</v>
      </c>
      <c r="H169" s="126" t="s">
        <v>385</v>
      </c>
      <c r="I169" s="103">
        <v>120</v>
      </c>
      <c r="J169" s="103">
        <v>120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39.450000000000003" x14ac:dyDescent="0.3">
      <c r="A170" s="136">
        <v>9</v>
      </c>
      <c r="B170" s="150" t="s">
        <v>291</v>
      </c>
      <c r="C170" s="155" t="s">
        <v>391</v>
      </c>
      <c r="D170" s="102" t="s">
        <v>292</v>
      </c>
      <c r="E170" s="62" t="s">
        <v>56</v>
      </c>
      <c r="F170" s="104">
        <v>7</v>
      </c>
      <c r="G170" s="104">
        <v>14</v>
      </c>
      <c r="H170" s="126" t="s">
        <v>382</v>
      </c>
      <c r="I170" s="103">
        <v>817.4</v>
      </c>
      <c r="J170" s="103">
        <v>817.4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46.5" customHeight="1" x14ac:dyDescent="0.3">
      <c r="A171" s="136"/>
      <c r="B171" s="150"/>
      <c r="C171" s="155"/>
      <c r="D171" s="102" t="s">
        <v>293</v>
      </c>
      <c r="E171" s="62" t="s">
        <v>56</v>
      </c>
      <c r="F171" s="104">
        <v>11</v>
      </c>
      <c r="G171" s="104">
        <v>12</v>
      </c>
      <c r="H171" s="126" t="s">
        <v>382</v>
      </c>
      <c r="I171" s="103">
        <v>440.2</v>
      </c>
      <c r="J171" s="103">
        <v>440.2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3">
      <c r="A172" s="108"/>
      <c r="B172" s="102" t="s">
        <v>348</v>
      </c>
      <c r="C172" s="67"/>
      <c r="D172" s="102"/>
      <c r="E172" s="62"/>
      <c r="F172" s="104"/>
      <c r="G172" s="104"/>
      <c r="H172" s="103"/>
      <c r="I172" s="103">
        <f>SUM(I153:I171)</f>
        <v>9876.5999999999985</v>
      </c>
      <c r="J172" s="103">
        <f>SUM(J153:J171)</f>
        <v>9703.0999999999985</v>
      </c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ht="38.200000000000003" customHeight="1" x14ac:dyDescent="0.3">
      <c r="A173" s="108"/>
      <c r="B173" s="149" t="s">
        <v>294</v>
      </c>
      <c r="C173" s="135"/>
      <c r="D173" s="135"/>
      <c r="E173" s="135"/>
      <c r="F173" s="135"/>
      <c r="G173" s="135"/>
      <c r="H173" s="135"/>
      <c r="I173" s="135"/>
      <c r="J173" s="8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22.55" customHeight="1" x14ac:dyDescent="0.3">
      <c r="A174" s="166">
        <v>1</v>
      </c>
      <c r="B174" s="167" t="s">
        <v>304</v>
      </c>
      <c r="C174" s="166" t="s">
        <v>295</v>
      </c>
      <c r="D174" s="167" t="s">
        <v>341</v>
      </c>
      <c r="E174" s="166" t="s">
        <v>296</v>
      </c>
      <c r="F174" s="166">
        <v>539</v>
      </c>
      <c r="G174" s="166">
        <v>15732</v>
      </c>
      <c r="H174" s="168">
        <v>8.2703091460194498E+22</v>
      </c>
      <c r="I174" s="169">
        <v>2498</v>
      </c>
      <c r="J174" s="169">
        <v>2498</v>
      </c>
      <c r="K174" s="5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3">
      <c r="A175" s="166"/>
      <c r="B175" s="167"/>
      <c r="C175" s="166"/>
      <c r="D175" s="167"/>
      <c r="E175" s="166"/>
      <c r="F175" s="166"/>
      <c r="G175" s="166"/>
      <c r="H175" s="168"/>
      <c r="I175" s="169"/>
      <c r="J175" s="169"/>
    </row>
    <row r="176" spans="1:21" x14ac:dyDescent="0.3">
      <c r="A176" s="166"/>
      <c r="B176" s="167"/>
      <c r="C176" s="166"/>
      <c r="D176" s="167"/>
      <c r="E176" s="166"/>
      <c r="F176" s="166"/>
      <c r="G176" s="166"/>
      <c r="H176" s="168"/>
      <c r="I176" s="169"/>
      <c r="J176" s="169"/>
    </row>
    <row r="177" spans="1:10" ht="170.3" customHeight="1" x14ac:dyDescent="0.3">
      <c r="A177" s="53">
        <v>2</v>
      </c>
      <c r="B177" s="56" t="s">
        <v>305</v>
      </c>
      <c r="C177" s="53" t="s">
        <v>298</v>
      </c>
      <c r="D177" s="53" t="s">
        <v>306</v>
      </c>
      <c r="E177" s="53" t="s">
        <v>307</v>
      </c>
      <c r="F177" s="115">
        <v>250</v>
      </c>
      <c r="G177" s="115">
        <v>216</v>
      </c>
      <c r="H177" s="116" t="s">
        <v>297</v>
      </c>
      <c r="I177" s="117">
        <v>4861</v>
      </c>
      <c r="J177" s="117">
        <v>4861</v>
      </c>
    </row>
    <row r="178" spans="1:10" ht="94.55" customHeight="1" x14ac:dyDescent="0.3">
      <c r="A178" s="53">
        <v>3</v>
      </c>
      <c r="B178" s="110" t="s">
        <v>308</v>
      </c>
      <c r="C178" s="53" t="s">
        <v>299</v>
      </c>
      <c r="D178" s="53" t="s">
        <v>309</v>
      </c>
      <c r="E178" s="53" t="s">
        <v>307</v>
      </c>
      <c r="F178" s="115">
        <v>100</v>
      </c>
      <c r="G178" s="115">
        <v>102</v>
      </c>
      <c r="H178" s="116" t="s">
        <v>297</v>
      </c>
      <c r="I178" s="117">
        <v>5225</v>
      </c>
      <c r="J178" s="117">
        <v>5225</v>
      </c>
    </row>
    <row r="179" spans="1:10" ht="93" customHeight="1" x14ac:dyDescent="0.3">
      <c r="A179" s="53">
        <v>4</v>
      </c>
      <c r="B179" s="110" t="s">
        <v>310</v>
      </c>
      <c r="C179" s="53" t="s">
        <v>300</v>
      </c>
      <c r="D179" s="110" t="s">
        <v>311</v>
      </c>
      <c r="E179" s="54" t="s">
        <v>307</v>
      </c>
      <c r="F179" s="118">
        <v>70000</v>
      </c>
      <c r="G179" s="118">
        <v>69355</v>
      </c>
      <c r="H179" s="119" t="s">
        <v>297</v>
      </c>
      <c r="I179" s="120">
        <v>12643</v>
      </c>
      <c r="J179" s="120">
        <v>12225</v>
      </c>
    </row>
    <row r="180" spans="1:10" ht="32.25" customHeight="1" x14ac:dyDescent="0.3">
      <c r="A180" s="53"/>
      <c r="B180" s="170" t="s">
        <v>348</v>
      </c>
      <c r="C180" s="53"/>
      <c r="D180" s="110"/>
      <c r="E180" s="54"/>
      <c r="F180" s="118"/>
      <c r="G180" s="118"/>
      <c r="H180" s="119"/>
      <c r="I180" s="90">
        <f>SUM(I174:I179)</f>
        <v>25227</v>
      </c>
      <c r="J180" s="90">
        <f>SUM(J174:J179)</f>
        <v>24809</v>
      </c>
    </row>
    <row r="181" spans="1:10" ht="24.75" customHeight="1" x14ac:dyDescent="0.3">
      <c r="A181" s="53"/>
      <c r="B181" s="171" t="s">
        <v>301</v>
      </c>
      <c r="C181" s="172"/>
      <c r="D181" s="172"/>
      <c r="E181" s="172"/>
      <c r="F181" s="172"/>
      <c r="G181" s="172"/>
      <c r="H181" s="172"/>
      <c r="I181" s="172"/>
      <c r="J181" s="83"/>
    </row>
    <row r="182" spans="1:10" ht="60.1" x14ac:dyDescent="0.3">
      <c r="A182" s="53">
        <v>1</v>
      </c>
      <c r="B182" s="110" t="s">
        <v>312</v>
      </c>
      <c r="C182" s="127" t="s">
        <v>392</v>
      </c>
      <c r="D182" s="55" t="s">
        <v>313</v>
      </c>
      <c r="E182" s="54" t="s">
        <v>302</v>
      </c>
      <c r="F182" s="118">
        <v>100</v>
      </c>
      <c r="G182" s="118">
        <v>100</v>
      </c>
      <c r="H182" s="119" t="s">
        <v>303</v>
      </c>
      <c r="I182" s="173">
        <v>4355.8999999999996</v>
      </c>
      <c r="J182" s="173">
        <v>4355.8999999999996</v>
      </c>
    </row>
    <row r="183" spans="1:10" ht="30.05" x14ac:dyDescent="0.3">
      <c r="A183" s="53">
        <v>2</v>
      </c>
      <c r="B183" s="174" t="s">
        <v>314</v>
      </c>
      <c r="C183" s="128" t="s">
        <v>393</v>
      </c>
      <c r="D183" s="29" t="s">
        <v>309</v>
      </c>
      <c r="E183" s="54" t="s">
        <v>307</v>
      </c>
      <c r="F183" s="118">
        <v>500</v>
      </c>
      <c r="G183" s="118">
        <v>600</v>
      </c>
      <c r="H183" s="119" t="s">
        <v>303</v>
      </c>
      <c r="I183" s="173">
        <v>457.33</v>
      </c>
      <c r="J183" s="173">
        <v>457.33</v>
      </c>
    </row>
    <row r="184" spans="1:10" x14ac:dyDescent="0.3">
      <c r="A184" s="53"/>
      <c r="B184" s="175" t="s">
        <v>348</v>
      </c>
      <c r="C184" s="176"/>
      <c r="D184" s="29"/>
      <c r="E184" s="54"/>
      <c r="F184" s="118"/>
      <c r="G184" s="118"/>
      <c r="H184" s="119"/>
      <c r="I184" s="90">
        <f>SUM(I182:I183)</f>
        <v>4813.2299999999996</v>
      </c>
      <c r="J184" s="90">
        <f>SUM(J182:J183)</f>
        <v>4813.2299999999996</v>
      </c>
    </row>
    <row r="185" spans="1:10" x14ac:dyDescent="0.3">
      <c r="A185" s="53"/>
      <c r="B185" s="171" t="s">
        <v>315</v>
      </c>
      <c r="C185" s="171"/>
      <c r="D185" s="171"/>
      <c r="E185" s="171"/>
      <c r="F185" s="171"/>
      <c r="G185" s="171"/>
      <c r="H185" s="171"/>
      <c r="I185" s="171"/>
      <c r="J185" s="83"/>
    </row>
    <row r="186" spans="1:10" ht="30.05" x14ac:dyDescent="0.3">
      <c r="A186" s="53">
        <v>3</v>
      </c>
      <c r="B186" s="55" t="s">
        <v>316</v>
      </c>
      <c r="C186" s="127" t="s">
        <v>394</v>
      </c>
      <c r="D186" s="29" t="s">
        <v>317</v>
      </c>
      <c r="E186" s="54" t="s">
        <v>307</v>
      </c>
      <c r="F186" s="118">
        <v>43</v>
      </c>
      <c r="G186" s="118">
        <v>48</v>
      </c>
      <c r="H186" s="119" t="s">
        <v>303</v>
      </c>
      <c r="I186" s="173">
        <v>1521.7</v>
      </c>
      <c r="J186" s="173">
        <v>1521.7</v>
      </c>
    </row>
    <row r="187" spans="1:10" ht="30.05" x14ac:dyDescent="0.3">
      <c r="A187" s="53">
        <v>4</v>
      </c>
      <c r="B187" s="55" t="s">
        <v>318</v>
      </c>
      <c r="C187" s="127" t="s">
        <v>395</v>
      </c>
      <c r="D187" s="55" t="s">
        <v>319</v>
      </c>
      <c r="E187" s="54" t="s">
        <v>307</v>
      </c>
      <c r="F187" s="118">
        <v>215</v>
      </c>
      <c r="G187" s="118">
        <v>296</v>
      </c>
      <c r="H187" s="119" t="s">
        <v>303</v>
      </c>
      <c r="I187" s="173">
        <v>7156.27</v>
      </c>
      <c r="J187" s="173">
        <v>6953.82</v>
      </c>
    </row>
    <row r="188" spans="1:10" x14ac:dyDescent="0.3">
      <c r="A188" s="53"/>
      <c r="B188" s="92" t="s">
        <v>348</v>
      </c>
      <c r="C188" s="177"/>
      <c r="D188" s="55"/>
      <c r="E188" s="54"/>
      <c r="F188" s="118"/>
      <c r="G188" s="118"/>
      <c r="H188" s="119"/>
      <c r="I188" s="90">
        <f>SUM(I186:I187)</f>
        <v>8677.9700000000012</v>
      </c>
      <c r="J188" s="90">
        <f>SUM(J186:J187)</f>
        <v>8475.52</v>
      </c>
    </row>
    <row r="189" spans="1:10" x14ac:dyDescent="0.3">
      <c r="A189" s="53"/>
      <c r="B189" s="29"/>
      <c r="C189" s="171" t="s">
        <v>320</v>
      </c>
      <c r="D189" s="172"/>
      <c r="E189" s="172"/>
      <c r="F189" s="172"/>
      <c r="G189" s="172"/>
      <c r="H189" s="172"/>
      <c r="I189" s="172"/>
      <c r="J189" s="83"/>
    </row>
    <row r="190" spans="1:10" ht="30.05" x14ac:dyDescent="0.3">
      <c r="A190" s="53">
        <v>1</v>
      </c>
      <c r="B190" s="55" t="s">
        <v>321</v>
      </c>
      <c r="C190" s="121" t="s">
        <v>325</v>
      </c>
      <c r="D190" s="59" t="s">
        <v>329</v>
      </c>
      <c r="E190" s="54" t="s">
        <v>334</v>
      </c>
      <c r="F190" s="97">
        <v>12468</v>
      </c>
      <c r="G190" s="97">
        <v>12468</v>
      </c>
      <c r="H190" s="58" t="s">
        <v>335</v>
      </c>
      <c r="I190" s="83">
        <v>46346.3</v>
      </c>
      <c r="J190" s="83">
        <v>45546.3</v>
      </c>
    </row>
    <row r="191" spans="1:10" ht="45.1" x14ac:dyDescent="0.3">
      <c r="A191" s="53">
        <v>2</v>
      </c>
      <c r="B191" s="55" t="s">
        <v>322</v>
      </c>
      <c r="C191" s="121" t="s">
        <v>326</v>
      </c>
      <c r="D191" s="56" t="s">
        <v>330</v>
      </c>
      <c r="E191" s="54" t="s">
        <v>336</v>
      </c>
      <c r="F191" s="97">
        <v>8705.1</v>
      </c>
      <c r="G191" s="97">
        <v>8705.1</v>
      </c>
      <c r="H191" s="58" t="s">
        <v>335</v>
      </c>
      <c r="I191" s="83">
        <v>39723.46</v>
      </c>
      <c r="J191" s="83">
        <v>35967.46</v>
      </c>
    </row>
    <row r="192" spans="1:10" ht="30.05" x14ac:dyDescent="0.3">
      <c r="A192" s="53">
        <v>3</v>
      </c>
      <c r="B192" s="55" t="s">
        <v>323</v>
      </c>
      <c r="C192" s="121" t="s">
        <v>327</v>
      </c>
      <c r="D192" s="56" t="s">
        <v>331</v>
      </c>
      <c r="E192" s="57" t="s">
        <v>337</v>
      </c>
      <c r="F192" s="97">
        <v>249</v>
      </c>
      <c r="G192" s="97">
        <v>0</v>
      </c>
      <c r="H192" s="58" t="s">
        <v>335</v>
      </c>
      <c r="I192" s="83">
        <v>0</v>
      </c>
      <c r="J192" s="83">
        <v>0</v>
      </c>
    </row>
    <row r="193" spans="1:10" ht="30.05" x14ac:dyDescent="0.3">
      <c r="A193" s="53">
        <v>4</v>
      </c>
      <c r="B193" s="55" t="s">
        <v>324</v>
      </c>
      <c r="C193" s="121" t="s">
        <v>328</v>
      </c>
      <c r="D193" s="56" t="s">
        <v>332</v>
      </c>
      <c r="E193" s="54" t="s">
        <v>336</v>
      </c>
      <c r="F193" s="97">
        <v>311</v>
      </c>
      <c r="G193" s="97">
        <v>311</v>
      </c>
      <c r="H193" s="58" t="s">
        <v>335</v>
      </c>
      <c r="I193" s="83">
        <v>1352.66</v>
      </c>
      <c r="J193" s="83">
        <v>1289.6600000000001</v>
      </c>
    </row>
    <row r="194" spans="1:10" ht="45.1" x14ac:dyDescent="0.3">
      <c r="A194" s="53">
        <v>5</v>
      </c>
      <c r="B194" s="55" t="s">
        <v>322</v>
      </c>
      <c r="C194" s="121" t="s">
        <v>326</v>
      </c>
      <c r="D194" s="56" t="s">
        <v>333</v>
      </c>
      <c r="E194" s="54" t="s">
        <v>336</v>
      </c>
      <c r="F194" s="97">
        <v>72150</v>
      </c>
      <c r="G194" s="97">
        <v>72150</v>
      </c>
      <c r="H194" s="58" t="s">
        <v>335</v>
      </c>
      <c r="I194" s="83">
        <v>24255.48</v>
      </c>
      <c r="J194" s="83">
        <v>22900.48</v>
      </c>
    </row>
    <row r="195" spans="1:10" x14ac:dyDescent="0.3">
      <c r="A195" s="68"/>
      <c r="B195" s="91" t="s">
        <v>348</v>
      </c>
      <c r="C195" s="69"/>
      <c r="D195" s="69"/>
      <c r="E195" s="98"/>
      <c r="F195" s="98"/>
      <c r="G195" s="98"/>
      <c r="H195" s="69"/>
      <c r="I195" s="93">
        <f>SUM(I190:I194)</f>
        <v>111677.90000000001</v>
      </c>
      <c r="J195" s="93">
        <f>SUM(J190:J194)</f>
        <v>105703.90000000001</v>
      </c>
    </row>
    <row r="196" spans="1:10" x14ac:dyDescent="0.3">
      <c r="A196" s="53"/>
      <c r="B196" s="29"/>
      <c r="C196" s="171" t="s">
        <v>347</v>
      </c>
      <c r="D196" s="172"/>
      <c r="E196" s="172"/>
      <c r="F196" s="172"/>
      <c r="G196" s="172"/>
      <c r="H196" s="172"/>
      <c r="I196" s="172"/>
      <c r="J196" s="83"/>
    </row>
    <row r="197" spans="1:10" ht="375.65" x14ac:dyDescent="0.3">
      <c r="A197" s="53">
        <v>1</v>
      </c>
      <c r="B197" s="55" t="s">
        <v>342</v>
      </c>
      <c r="C197" s="29"/>
      <c r="D197" s="110" t="s">
        <v>343</v>
      </c>
      <c r="E197" s="110" t="s">
        <v>344</v>
      </c>
      <c r="F197" s="110" t="s">
        <v>346</v>
      </c>
      <c r="G197" s="110" t="s">
        <v>345</v>
      </c>
      <c r="H197" s="178">
        <v>8.4804120420597996E+18</v>
      </c>
      <c r="I197" s="179">
        <v>10501.8</v>
      </c>
      <c r="J197" s="179">
        <v>10339.200000000001</v>
      </c>
    </row>
    <row r="198" spans="1:10" x14ac:dyDescent="0.3">
      <c r="A198" s="53"/>
      <c r="B198" s="92" t="s">
        <v>348</v>
      </c>
      <c r="C198" s="29"/>
      <c r="D198" s="110"/>
      <c r="E198" s="110"/>
      <c r="F198" s="110"/>
      <c r="G198" s="110"/>
      <c r="H198" s="178"/>
      <c r="I198" s="179">
        <v>10501.8</v>
      </c>
      <c r="J198" s="179">
        <v>10339.200000000001</v>
      </c>
    </row>
    <row r="199" spans="1:10" x14ac:dyDescent="0.3">
      <c r="A199" s="60"/>
      <c r="B199" s="61"/>
      <c r="C199" s="61"/>
      <c r="D199" s="61"/>
      <c r="E199" s="99"/>
      <c r="F199" s="99"/>
      <c r="G199" s="99"/>
      <c r="H199" s="61"/>
      <c r="I199" s="84"/>
      <c r="J199" s="85"/>
    </row>
    <row r="200" spans="1:10" x14ac:dyDescent="0.3">
      <c r="A200" s="70"/>
      <c r="B200" s="38"/>
      <c r="C200" s="38"/>
      <c r="D200" s="38"/>
      <c r="E200" s="100"/>
      <c r="F200" s="100"/>
      <c r="G200" s="100"/>
      <c r="H200" s="38"/>
      <c r="I200" s="86"/>
      <c r="J200" s="86"/>
    </row>
    <row r="201" spans="1:10" x14ac:dyDescent="0.3">
      <c r="A201" s="70"/>
      <c r="B201" s="38"/>
      <c r="C201" s="38"/>
      <c r="D201" s="38"/>
      <c r="E201" s="100"/>
      <c r="F201" s="100"/>
      <c r="G201" s="100"/>
      <c r="H201" s="38"/>
      <c r="I201" s="86"/>
      <c r="J201" s="86"/>
    </row>
    <row r="202" spans="1:10" x14ac:dyDescent="0.3">
      <c r="A202" s="70"/>
      <c r="B202" s="38"/>
      <c r="C202" s="38"/>
      <c r="D202" s="38"/>
      <c r="E202" s="100"/>
      <c r="F202" s="100"/>
      <c r="G202" s="100"/>
      <c r="H202" s="38"/>
      <c r="I202" s="86"/>
      <c r="J202" s="86"/>
    </row>
    <row r="203" spans="1:10" x14ac:dyDescent="0.3">
      <c r="A203" s="70"/>
      <c r="B203" s="38"/>
      <c r="C203" s="38"/>
      <c r="D203" s="38"/>
      <c r="E203" s="100"/>
      <c r="F203" s="100"/>
      <c r="G203" s="100"/>
      <c r="H203" s="38"/>
      <c r="I203" s="86"/>
      <c r="J203" s="86"/>
    </row>
    <row r="204" spans="1:10" x14ac:dyDescent="0.3">
      <c r="A204" s="70"/>
      <c r="B204" s="38"/>
      <c r="C204" s="38"/>
      <c r="D204" s="38"/>
      <c r="E204" s="100"/>
      <c r="F204" s="100"/>
      <c r="G204" s="100"/>
      <c r="H204" s="38"/>
      <c r="I204" s="86"/>
      <c r="J204" s="86"/>
    </row>
    <row r="205" spans="1:10" x14ac:dyDescent="0.3">
      <c r="A205" s="70"/>
      <c r="B205" s="38"/>
      <c r="C205" s="38"/>
      <c r="D205" s="38"/>
      <c r="E205" s="100"/>
      <c r="F205" s="100"/>
      <c r="G205" s="100"/>
      <c r="H205" s="38"/>
      <c r="I205" s="86"/>
      <c r="J205" s="86"/>
    </row>
    <row r="206" spans="1:10" x14ac:dyDescent="0.3">
      <c r="A206" s="70"/>
      <c r="B206" s="38"/>
      <c r="C206" s="38"/>
      <c r="D206" s="38"/>
      <c r="E206" s="100"/>
      <c r="F206" s="100"/>
      <c r="G206" s="100"/>
      <c r="H206" s="38"/>
      <c r="I206" s="86"/>
      <c r="J206" s="86"/>
    </row>
  </sheetData>
  <mergeCells count="141">
    <mergeCell ref="A168:A169"/>
    <mergeCell ref="B58:B62"/>
    <mergeCell ref="H158:H159"/>
    <mergeCell ref="I158:I159"/>
    <mergeCell ref="A23:A26"/>
    <mergeCell ref="B181:I181"/>
    <mergeCell ref="B185:I185"/>
    <mergeCell ref="C189:I189"/>
    <mergeCell ref="B170:B171"/>
    <mergeCell ref="C170:C171"/>
    <mergeCell ref="A170:A171"/>
    <mergeCell ref="B173:I173"/>
    <mergeCell ref="B174:B176"/>
    <mergeCell ref="A174:A176"/>
    <mergeCell ref="C174:C176"/>
    <mergeCell ref="E174:E176"/>
    <mergeCell ref="D174:D176"/>
    <mergeCell ref="F174:F176"/>
    <mergeCell ref="G174:G176"/>
    <mergeCell ref="H174:H176"/>
    <mergeCell ref="I174:I176"/>
    <mergeCell ref="B165:B167"/>
    <mergeCell ref="A165:A167"/>
    <mergeCell ref="C165:C167"/>
    <mergeCell ref="B168:B169"/>
    <mergeCell ref="C168:C169"/>
    <mergeCell ref="B161:B162"/>
    <mergeCell ref="A161:A162"/>
    <mergeCell ref="C161:C162"/>
    <mergeCell ref="A163:A164"/>
    <mergeCell ref="B163:B164"/>
    <mergeCell ref="C163:C164"/>
    <mergeCell ref="B156:B159"/>
    <mergeCell ref="A156:A159"/>
    <mergeCell ref="C156:C159"/>
    <mergeCell ref="A154:A155"/>
    <mergeCell ref="C154:C155"/>
    <mergeCell ref="B27:B33"/>
    <mergeCell ref="A27:A33"/>
    <mergeCell ref="I18:I22"/>
    <mergeCell ref="C119:H119"/>
    <mergeCell ref="I120:I121"/>
    <mergeCell ref="J18:J22"/>
    <mergeCell ref="B18:B22"/>
    <mergeCell ref="A18:A22"/>
    <mergeCell ref="C18:C22"/>
    <mergeCell ref="H18:H22"/>
    <mergeCell ref="J53:J54"/>
    <mergeCell ref="C44:C49"/>
    <mergeCell ref="A44:A49"/>
    <mergeCell ref="B44:B49"/>
    <mergeCell ref="B34:B39"/>
    <mergeCell ref="A34:A39"/>
    <mergeCell ref="C34:C39"/>
    <mergeCell ref="A57:J57"/>
    <mergeCell ref="A1:J1"/>
    <mergeCell ref="A2:J2"/>
    <mergeCell ref="A3:A4"/>
    <mergeCell ref="B3:B4"/>
    <mergeCell ref="C3:C4"/>
    <mergeCell ref="D3:G3"/>
    <mergeCell ref="H3:J3"/>
    <mergeCell ref="A16:B16"/>
    <mergeCell ref="B17:H17"/>
    <mergeCell ref="A5:J5"/>
    <mergeCell ref="A58:A62"/>
    <mergeCell ref="C58:C62"/>
    <mergeCell ref="H58:H62"/>
    <mergeCell ref="I58:I62"/>
    <mergeCell ref="J58:J62"/>
    <mergeCell ref="B54:B55"/>
    <mergeCell ref="C53:C55"/>
    <mergeCell ref="A53:A55"/>
    <mergeCell ref="E53:E54"/>
    <mergeCell ref="F53:F54"/>
    <mergeCell ref="G53:G54"/>
    <mergeCell ref="I53:I54"/>
    <mergeCell ref="A68:A72"/>
    <mergeCell ref="C68:C72"/>
    <mergeCell ref="H68:H72"/>
    <mergeCell ref="I68:I72"/>
    <mergeCell ref="J68:J72"/>
    <mergeCell ref="B63:B67"/>
    <mergeCell ref="A63:A67"/>
    <mergeCell ref="C63:C67"/>
    <mergeCell ref="H63:H67"/>
    <mergeCell ref="I63:I67"/>
    <mergeCell ref="A78:A82"/>
    <mergeCell ref="C78:C82"/>
    <mergeCell ref="H78:H82"/>
    <mergeCell ref="I78:I82"/>
    <mergeCell ref="J78:J82"/>
    <mergeCell ref="A73:A77"/>
    <mergeCell ref="B73:B77"/>
    <mergeCell ref="C73:C77"/>
    <mergeCell ref="H73:H77"/>
    <mergeCell ref="I73:I77"/>
    <mergeCell ref="A98:A106"/>
    <mergeCell ref="C98:C101"/>
    <mergeCell ref="C102:C103"/>
    <mergeCell ref="C104:C105"/>
    <mergeCell ref="B93:B97"/>
    <mergeCell ref="A93:A97"/>
    <mergeCell ref="C93:C95"/>
    <mergeCell ref="C96:C97"/>
    <mergeCell ref="A84:A87"/>
    <mergeCell ref="B84:B87"/>
    <mergeCell ref="C84:C87"/>
    <mergeCell ref="A88:A89"/>
    <mergeCell ref="C88:C89"/>
    <mergeCell ref="H88:H89"/>
    <mergeCell ref="I88:I89"/>
    <mergeCell ref="J88:J89"/>
    <mergeCell ref="H93:H97"/>
    <mergeCell ref="I93:I97"/>
    <mergeCell ref="J93:J97"/>
    <mergeCell ref="B91:I91"/>
    <mergeCell ref="B88:B89"/>
    <mergeCell ref="H44:H49"/>
    <mergeCell ref="I44:I49"/>
    <mergeCell ref="J44:J49"/>
    <mergeCell ref="J174:J176"/>
    <mergeCell ref="C196:I196"/>
    <mergeCell ref="B116:I116"/>
    <mergeCell ref="H98:H106"/>
    <mergeCell ref="I98:I106"/>
    <mergeCell ref="J98:J106"/>
    <mergeCell ref="B109:I109"/>
    <mergeCell ref="B98:B106"/>
    <mergeCell ref="H84:H87"/>
    <mergeCell ref="I84:I87"/>
    <mergeCell ref="J73:J77"/>
    <mergeCell ref="B78:B82"/>
    <mergeCell ref="J84:J87"/>
    <mergeCell ref="J63:J67"/>
    <mergeCell ref="B68:B72"/>
    <mergeCell ref="J120:J121"/>
    <mergeCell ref="C126:H126"/>
    <mergeCell ref="B152:I152"/>
    <mergeCell ref="B154:B155"/>
    <mergeCell ref="J158:J159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Footer>&amp;C&amp;"Times New Roman,обычный"&amp;P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госуслуги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lgerbekova</dc:creator>
  <cp:lastModifiedBy>h_hubieva</cp:lastModifiedBy>
  <cp:lastPrinted>2019-06-10T14:21:07Z</cp:lastPrinted>
  <dcterms:created xsi:type="dcterms:W3CDTF">2018-06-07T06:16:28Z</dcterms:created>
  <dcterms:modified xsi:type="dcterms:W3CDTF">2019-06-10T14:21:09Z</dcterms:modified>
</cp:coreProperties>
</file>