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20" windowWidth="14820" windowHeight="8010"/>
  </bookViews>
  <sheets>
    <sheet name="Консолидированный" sheetId="9" r:id="rId1"/>
    <sheet name="Республиканский" sheetId="4" r:id="rId2"/>
  </sheets>
  <externalReferences>
    <externalReference r:id="rId3"/>
  </externalReferences>
  <definedNames>
    <definedName name="Svod0306" localSheetId="0">#REF!</definedName>
    <definedName name="Svod0306">#REF!</definedName>
    <definedName name="XDO_?AM_MM?" localSheetId="0">#REF!</definedName>
    <definedName name="XDO_?AM_MM?">#REF!</definedName>
    <definedName name="XDO_?AM_MM_2?" localSheetId="0">#REF!</definedName>
    <definedName name="XDO_?AM_MM_2?">#REF!</definedName>
    <definedName name="XDO_?AM_MM_3?" localSheetId="0">#REF!</definedName>
    <definedName name="XDO_?AM_MM_3?">#REF!</definedName>
    <definedName name="XDO_?AM_YY?" localSheetId="0">#REF!</definedName>
    <definedName name="XDO_?AM_YY?">#REF!</definedName>
    <definedName name="XDO_?AM_YY_2?" localSheetId="0">#REF!</definedName>
    <definedName name="XDO_?AM_YY_2?">#REF!</definedName>
    <definedName name="XDO_?AM_YY_3?" localSheetId="0">#REF!</definedName>
    <definedName name="XDO_?AM_YY_3?">#REF!</definedName>
    <definedName name="XDO_?BS?" localSheetId="0">#REF!</definedName>
    <definedName name="XDO_?BS?">#REF!</definedName>
    <definedName name="XDO_?CODE_T?" localSheetId="0">#REF!</definedName>
    <definedName name="XDO_?CODE_T?">#REF!</definedName>
    <definedName name="XDO_?IL?" localSheetId="0">#REF!</definedName>
    <definedName name="XDO_?IL?">#REF!</definedName>
    <definedName name="XDO_?KBK?" localSheetId="0">#REF!</definedName>
    <definedName name="XDO_?KBK?">#REF!</definedName>
    <definedName name="XDO_?KBK_2?" localSheetId="0">#REF!</definedName>
    <definedName name="XDO_?KBK_2?">#REF!</definedName>
    <definedName name="XDO_?NAME_BUD?" localSheetId="0">#REF!</definedName>
    <definedName name="XDO_?NAME_BUD?">#REF!</definedName>
    <definedName name="XDO_?NAME_BUD_2?" localSheetId="0">#REF!</definedName>
    <definedName name="XDO_?NAME_BUD_2?">#REF!</definedName>
    <definedName name="XDO_?NAME_MM?" localSheetId="0">#REF!</definedName>
    <definedName name="XDO_?NAME_MM?">#REF!</definedName>
    <definedName name="XDO_?NAME_T?" localSheetId="0">#REF!</definedName>
    <definedName name="XDO_?NAME_T?">#REF!</definedName>
    <definedName name="XDO_?NAME_UFO?" localSheetId="0">#REF!</definedName>
    <definedName name="XDO_?NAME_UFO?">#REF!</definedName>
    <definedName name="XDO_?NOTE?" localSheetId="0">#REF!</definedName>
    <definedName name="XDO_?NOTE?">#REF!</definedName>
    <definedName name="XDO_?NV?" localSheetId="0">#REF!</definedName>
    <definedName name="XDO_?NV?">#REF!</definedName>
    <definedName name="XDO_?REPORT_DATE?" localSheetId="0">#REF!</definedName>
    <definedName name="XDO_?REPORT_DATE?">#REF!</definedName>
    <definedName name="XDO_?REPORT_MM?" localSheetId="0">#REF!</definedName>
    <definedName name="XDO_?REPORT_MM?">#REF!</definedName>
    <definedName name="XDO_?REPORT_MM_2?" localSheetId="0">#REF!</definedName>
    <definedName name="XDO_?REPORT_MM_2?">#REF!</definedName>
    <definedName name="XDO_?SIGN5?" localSheetId="0">#REF!</definedName>
    <definedName name="XDO_?SIGN5?">#REF!</definedName>
    <definedName name="XDO_?SIGN6?" localSheetId="0">#REF!</definedName>
    <definedName name="XDO_?SIGN6?">#REF!</definedName>
    <definedName name="XDO_?SIGN7?" localSheetId="0">#REF!</definedName>
    <definedName name="XDO_?SIGN7?">#REF!</definedName>
    <definedName name="XDO_GROUP_?EMPTY_1?" localSheetId="0">#REF!</definedName>
    <definedName name="XDO_GROUP_?EMPTY_1?">#REF!</definedName>
    <definedName name="XDO_GROUP_?LINE?" localSheetId="0">'[1]0531467'!#REF!</definedName>
    <definedName name="XDO_GROUP_?LINE?">'[1]0531467'!#REF!</definedName>
    <definedName name="XDO_GROUP_?LIST_DATA?" localSheetId="0">#REF!</definedName>
    <definedName name="XDO_GROUP_?LIST_DATA?">#REF!</definedName>
    <definedName name="XDO_GROUP_?LIST_DATA_2?" localSheetId="0">#REF!</definedName>
    <definedName name="XDO_GROUP_?LIST_DATA_2?">#REF!</definedName>
    <definedName name="XDO_GROUP_?LIST_DATA_3?" localSheetId="0">#REF!</definedName>
    <definedName name="XDO_GROUP_?LIST_DATA_3?">#REF!</definedName>
    <definedName name="XDO_GROUP_?REPPRT?" localSheetId="0">#REF!</definedName>
    <definedName name="XDO_GROUP_?REPPRT?">#REF!</definedName>
    <definedName name="А246" localSheetId="0">#REF!</definedName>
    <definedName name="А246">#REF!</definedName>
    <definedName name="_xlnm.Print_Titles" localSheetId="0">Консолидированный!$6:$6</definedName>
    <definedName name="_xlnm.Print_Titles" localSheetId="1">Республиканский!$6:$6</definedName>
    <definedName name="_xlnm.Print_Area" localSheetId="0">Консолидированный!$A$1:$F$45</definedName>
    <definedName name="_xlnm.Print_Area" localSheetId="1">Республиканский!$A$1:$F$41</definedName>
  </definedNames>
  <calcPr calcId="144525"/>
</workbook>
</file>

<file path=xl/calcChain.xml><?xml version="1.0" encoding="utf-8"?>
<calcChain xmlns="http://schemas.openxmlformats.org/spreadsheetml/2006/main">
  <c r="E40" i="4" l="1"/>
  <c r="E26" i="9" l="1"/>
  <c r="E20" i="9"/>
  <c r="E15" i="9"/>
  <c r="E11" i="9"/>
  <c r="E8" i="9"/>
  <c r="C26" i="9"/>
  <c r="C20" i="9"/>
  <c r="C15" i="9"/>
  <c r="C11" i="9"/>
  <c r="C8" i="9"/>
  <c r="B8" i="9"/>
  <c r="B7" i="9" s="1"/>
  <c r="B11" i="9"/>
  <c r="B15" i="9"/>
  <c r="B20" i="9"/>
  <c r="B26" i="9"/>
  <c r="B38" i="9"/>
  <c r="B22" i="4"/>
  <c r="C22" i="4"/>
  <c r="B18" i="4"/>
  <c r="C18" i="4"/>
  <c r="B15" i="4"/>
  <c r="C15" i="4"/>
  <c r="B11" i="4"/>
  <c r="C11" i="4"/>
  <c r="B8" i="4"/>
  <c r="C8" i="4"/>
  <c r="C7" i="4" s="1"/>
  <c r="E22" i="4"/>
  <c r="E18" i="4"/>
  <c r="E15" i="4"/>
  <c r="E11" i="4"/>
  <c r="E8" i="4"/>
  <c r="E7" i="4" l="1"/>
  <c r="B45" i="9"/>
  <c r="E7" i="9"/>
  <c r="C7" i="9"/>
  <c r="B7" i="4"/>
  <c r="F30" i="9" l="1"/>
  <c r="F28" i="9"/>
  <c r="F44" i="9" l="1"/>
  <c r="D44" i="9"/>
  <c r="F43" i="9"/>
  <c r="D43" i="9"/>
  <c r="F42" i="9"/>
  <c r="D42" i="9"/>
  <c r="F41" i="9"/>
  <c r="D41" i="9"/>
  <c r="F40" i="9"/>
  <c r="D40" i="9"/>
  <c r="F39" i="9"/>
  <c r="D39" i="9"/>
  <c r="F40" i="4"/>
  <c r="D40" i="4"/>
  <c r="F39" i="4"/>
  <c r="D39" i="4"/>
  <c r="F38" i="4"/>
  <c r="D38" i="4"/>
  <c r="F37" i="4"/>
  <c r="D37" i="4"/>
  <c r="F36" i="4"/>
  <c r="D36" i="4"/>
  <c r="F35" i="4"/>
  <c r="D35" i="4"/>
  <c r="B34" i="4" l="1"/>
  <c r="C38" i="9" l="1"/>
  <c r="E38" i="9"/>
  <c r="E34" i="4"/>
  <c r="F38" i="9" l="1"/>
  <c r="C34" i="4"/>
  <c r="F34" i="4" s="1"/>
  <c r="D38" i="9"/>
  <c r="D34" i="4" l="1"/>
  <c r="F27" i="9"/>
  <c r="F29" i="9"/>
  <c r="F31" i="9"/>
  <c r="F32" i="9"/>
  <c r="F33" i="9"/>
  <c r="F34" i="9"/>
  <c r="F35" i="9"/>
  <c r="F36" i="9"/>
  <c r="F37" i="9"/>
  <c r="F21" i="9"/>
  <c r="F22" i="9"/>
  <c r="F23" i="9"/>
  <c r="F24" i="9"/>
  <c r="F25" i="9"/>
  <c r="F16" i="9"/>
  <c r="F17" i="9"/>
  <c r="F18" i="9"/>
  <c r="F19" i="9"/>
  <c r="F12" i="9"/>
  <c r="F13" i="9"/>
  <c r="F14" i="9"/>
  <c r="F9" i="9"/>
  <c r="F10" i="9"/>
  <c r="F27" i="4"/>
  <c r="F28" i="4"/>
  <c r="F29" i="4"/>
  <c r="F30" i="4"/>
  <c r="F31" i="4"/>
  <c r="F32" i="4"/>
  <c r="F33" i="4"/>
  <c r="F23" i="4"/>
  <c r="F25" i="4"/>
  <c r="F19" i="4"/>
  <c r="F20" i="4"/>
  <c r="F21" i="4"/>
  <c r="F16" i="4"/>
  <c r="F17" i="4"/>
  <c r="F12" i="4"/>
  <c r="F13" i="4"/>
  <c r="F14" i="4"/>
  <c r="F9" i="4"/>
  <c r="F10" i="4"/>
  <c r="D9" i="9" l="1"/>
  <c r="D27" i="9" l="1"/>
  <c r="D28" i="9"/>
  <c r="D29" i="9"/>
  <c r="D31" i="9"/>
  <c r="D32" i="9"/>
  <c r="D33" i="9"/>
  <c r="D34" i="9"/>
  <c r="D35" i="9"/>
  <c r="D36" i="9"/>
  <c r="D37" i="9"/>
  <c r="D21" i="9"/>
  <c r="D22" i="9"/>
  <c r="D23" i="9"/>
  <c r="D24" i="9"/>
  <c r="D25" i="9"/>
  <c r="D16" i="9"/>
  <c r="D17" i="9"/>
  <c r="D18" i="9"/>
  <c r="D19" i="9"/>
  <c r="D12" i="9"/>
  <c r="D13" i="9"/>
  <c r="D14" i="9"/>
  <c r="D10" i="9"/>
  <c r="D23" i="4"/>
  <c r="D24" i="4"/>
  <c r="D25" i="4"/>
  <c r="D27" i="4"/>
  <c r="D28" i="4"/>
  <c r="D29" i="4"/>
  <c r="D30" i="4"/>
  <c r="D31" i="4"/>
  <c r="D32" i="4"/>
  <c r="D20" i="4"/>
  <c r="D21" i="4"/>
  <c r="D19" i="4"/>
  <c r="D16" i="4"/>
  <c r="D13" i="4"/>
  <c r="D14" i="4"/>
  <c r="D12" i="4"/>
  <c r="D10" i="4"/>
  <c r="D9" i="4"/>
  <c r="D22" i="4" l="1"/>
  <c r="F8" i="4" l="1"/>
  <c r="D8" i="4"/>
  <c r="F11" i="9"/>
  <c r="D15" i="4"/>
  <c r="F15" i="4"/>
  <c r="F18" i="4"/>
  <c r="D18" i="4"/>
  <c r="D11" i="4"/>
  <c r="F26" i="9"/>
  <c r="F20" i="9"/>
  <c r="D11" i="9"/>
  <c r="D8" i="9"/>
  <c r="D20" i="9"/>
  <c r="F15" i="9"/>
  <c r="F8" i="9"/>
  <c r="F22" i="4"/>
  <c r="C41" i="4"/>
  <c r="E41" i="4"/>
  <c r="F11" i="4"/>
  <c r="E45" i="9"/>
  <c r="D15" i="9"/>
  <c r="C45" i="9"/>
  <c r="B41" i="4"/>
  <c r="D26" i="9"/>
  <c r="D41" i="4" l="1"/>
  <c r="F7" i="9"/>
  <c r="F41" i="4"/>
  <c r="D7" i="4"/>
  <c r="F7" i="4"/>
  <c r="D45" i="9"/>
  <c r="F45" i="9"/>
  <c r="D7" i="9"/>
</calcChain>
</file>

<file path=xl/sharedStrings.xml><?xml version="1.0" encoding="utf-8"?>
<sst xmlns="http://schemas.openxmlformats.org/spreadsheetml/2006/main" count="98" uniqueCount="53">
  <si>
    <t>ИНФОРМАЦИЯ</t>
  </si>
  <si>
    <t>(по данным бухгалтерской отчетности)</t>
  </si>
  <si>
    <t>НАЛОГОВЫЕ И НЕНАЛОГОВЫЕ ДОХОДЫ</t>
  </si>
  <si>
    <t>Налог на прибыль организаций</t>
  </si>
  <si>
    <t>Налог на доходы физических лиц</t>
  </si>
  <si>
    <t>Акцизы на алкогольную продукцию</t>
  </si>
  <si>
    <t>Доходы от уплаты акцизов на нефтепродукты</t>
  </si>
  <si>
    <t xml:space="preserve"> </t>
  </si>
  <si>
    <t>Наименование показателей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</si>
  <si>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</si>
  <si>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</si>
  <si>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</si>
  <si>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</si>
  <si>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НАЛОГИ НА ИМУЩЕСТВО</t>
  </si>
  <si>
    <t>Налог на имущество организаций</t>
  </si>
  <si>
    <t>Транспортный налог</t>
  </si>
  <si>
    <t>Налог на игорный бизнес</t>
  </si>
  <si>
    <t>НАЛОГИ, СБОРЫ И РЕГУЛЯРНЫЕ ПЛАТЕЖИ ЗА ПОЛЬЗОВАНИЕ ПРИРОДНЫМИ РЕСУРСАМИ</t>
  </si>
  <si>
    <t>Налог на добычу полезных ископаемых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</si>
  <si>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</si>
  <si>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</si>
  <si>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</si>
  <si>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</si>
  <si>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</si>
  <si>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</si>
  <si>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</si>
  <si>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</si>
  <si>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</si>
  <si>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</si>
  <si>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</si>
  <si>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</si>
  <si>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ВСЕГО ДОХОДОВ</t>
  </si>
  <si>
    <t>ДОХОДЫ ОТ ОКАЗАНИЯ ПЛАТНЫХ УСЛУГ (РАБОТ) И КОМПЕНСАЦИИ ЗАТРАТ ГОСУДАРСТВА</t>
  </si>
  <si>
    <t>ПРОЧИЕ НЕНАЛОГОВЫЕ ДОХОДЫ</t>
  </si>
  <si>
    <t xml:space="preserve">об исполнении доходов республиканского бюджета   </t>
  </si>
  <si>
    <t xml:space="preserve"> тыс. рублей</t>
  </si>
  <si>
    <t>ПРОЧИЕ БЕЗВОЗМЕЗДНЫЕ ПОСТУПЛЕНИЯ</t>
  </si>
  <si>
    <t xml:space="preserve">БЕЗВОЗМЕЗДНЫЕ ПОСТУПЛЕНИЯ </t>
  </si>
  <si>
    <t>Темп роста к соответствующему периоду прошлого года, %</t>
  </si>
  <si>
    <t>ЗАДОЛЖЕННОСТЬ И ПЕРЕРАСЧЕТЫ ПО ОТМЕНЕННЫМ НАЛОГАМ, СБОРАМ И ИНЫМ ОБЯЗАТЕЛЬНЫМ ПЛАТЕЖАМ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</si>
  <si>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</si>
  <si>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</si>
  <si>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</si>
  <si>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</si>
  <si>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</si>
  <si>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 xml:space="preserve">об исполнении доходов консолидированного бюджета   </t>
  </si>
  <si>
    <t>Доходы от уплаты акцизов на алкогольную продукцию</t>
  </si>
  <si>
    <t>Карачаево-Черкесской Республики за 9 мес. 2019 года</t>
  </si>
  <si>
    <t>План на 2019 год по Закону Карачаево-Черкесской Республики от 29.12.2018 № 91-РЗ (уточнен.на 01.10.19)</t>
  </si>
  <si>
    <t>Фактически исполнено за 9 мес. 2019 года</t>
  </si>
  <si>
    <t>% исполнение годового плана за 9 мес. 2019 г.</t>
  </si>
  <si>
    <t>Фактически исполнено за 9 мес. 2018 года</t>
  </si>
  <si>
    <t>План на 2019 год по состоянию на 01.10.2019 г. по Отчету об исполнении консолидированного бюджета по форме № 0503317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</si>
</sst>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Calibri"/>
      <family val="2"/>
    </font>
    <font>
      <sz val="11"/>
      <name val="Calibri"/>
      <family val="2"/>
    </font>
    <font>
      <b/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B9CDE5"/>
      </patternFill>
    </fill>
    <fill>
      <patternFill patternType="solid">
        <fgColor rgb="FFDCE6F2"/>
      </patternFill>
    </fill>
    <fill>
      <patternFill patternType="solid">
        <fgColor rgb="FFF1F5F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95B3D7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</borders>
  <cellStyleXfs count="11">
    <xf numFmtId="0" fontId="0" fillId="0" borderId="0"/>
    <xf numFmtId="0" fontId="1" fillId="0" borderId="0"/>
    <xf numFmtId="0" fontId="5" fillId="0" borderId="0"/>
    <xf numFmtId="49" fontId="11" fillId="2" borderId="2">
      <alignment horizontal="center" vertical="top" wrapText="1" shrinkToFit="1"/>
    </xf>
    <xf numFmtId="4" fontId="11" fillId="2" borderId="2">
      <alignment horizontal="right" vertical="top" wrapText="1" shrinkToFit="1"/>
    </xf>
    <xf numFmtId="49" fontId="12" fillId="3" borderId="3">
      <alignment horizontal="center" vertical="top" shrinkToFit="1"/>
    </xf>
    <xf numFmtId="4" fontId="12" fillId="3" borderId="3">
      <alignment horizontal="right" vertical="top" shrinkToFit="1"/>
    </xf>
    <xf numFmtId="49" fontId="12" fillId="4" borderId="4">
      <alignment horizontal="center" vertical="top" shrinkToFit="1"/>
    </xf>
    <xf numFmtId="4" fontId="12" fillId="4" borderId="4">
      <alignment horizontal="right" vertical="top" shrinkToFit="1"/>
    </xf>
    <xf numFmtId="49" fontId="13" fillId="0" borderId="4">
      <alignment horizontal="center" vertical="top" shrinkToFit="1"/>
    </xf>
    <xf numFmtId="4" fontId="13" fillId="0" borderId="4">
      <alignment horizontal="right" vertical="top" shrinkToFit="1"/>
    </xf>
  </cellStyleXfs>
  <cellXfs count="37">
    <xf numFmtId="0" fontId="0" fillId="0" borderId="0" xfId="0"/>
    <xf numFmtId="0" fontId="3" fillId="0" borderId="0" xfId="1" applyFont="1" applyFill="1" applyBorder="1"/>
    <xf numFmtId="0" fontId="4" fillId="0" borderId="0" xfId="1" applyFont="1" applyFill="1" applyBorder="1"/>
    <xf numFmtId="0" fontId="3" fillId="0" borderId="0" xfId="1" applyFont="1" applyFill="1" applyBorder="1" applyAlignment="1">
      <alignment vertical="top"/>
    </xf>
    <xf numFmtId="164" fontId="3" fillId="0" borderId="0" xfId="1" applyNumberFormat="1" applyFont="1" applyFill="1" applyBorder="1" applyAlignment="1">
      <alignment horizontal="right" vertical="top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 indent="1"/>
    </xf>
    <xf numFmtId="164" fontId="4" fillId="0" borderId="1" xfId="1" applyNumberFormat="1" applyFont="1" applyFill="1" applyBorder="1" applyAlignment="1">
      <alignment horizontal="right" wrapText="1"/>
    </xf>
    <xf numFmtId="164" fontId="4" fillId="0" borderId="1" xfId="1" applyNumberFormat="1" applyFont="1" applyFill="1" applyBorder="1" applyAlignment="1">
      <alignment horizontal="right"/>
    </xf>
    <xf numFmtId="165" fontId="4" fillId="0" borderId="1" xfId="1" applyNumberFormat="1" applyFont="1" applyFill="1" applyBorder="1" applyAlignment="1">
      <alignment horizontal="right"/>
    </xf>
    <xf numFmtId="164" fontId="8" fillId="0" borderId="1" xfId="1" applyNumberFormat="1" applyFont="1" applyFill="1" applyBorder="1" applyAlignment="1">
      <alignment horizontal="right"/>
    </xf>
    <xf numFmtId="0" fontId="4" fillId="0" borderId="1" xfId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top" wrapText="1"/>
    </xf>
    <xf numFmtId="0" fontId="7" fillId="0" borderId="1" xfId="0" applyFont="1" applyBorder="1" applyAlignment="1">
      <alignment vertical="center" wrapText="1"/>
    </xf>
    <xf numFmtId="0" fontId="4" fillId="0" borderId="1" xfId="1" applyFont="1" applyFill="1" applyBorder="1" applyAlignment="1">
      <alignment horizontal="left" vertical="top" wrapText="1" indent="1"/>
    </xf>
    <xf numFmtId="0" fontId="4" fillId="0" borderId="1" xfId="2" applyFont="1" applyBorder="1" applyAlignment="1">
      <alignment horizontal="left" vertical="center" wrapText="1" indent="1"/>
    </xf>
    <xf numFmtId="0" fontId="4" fillId="0" borderId="1" xfId="1" applyFont="1" applyFill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4" fillId="0" borderId="1" xfId="1" applyFont="1" applyFill="1" applyBorder="1" applyAlignment="1">
      <alignment horizontal="left" vertical="top" indent="1"/>
    </xf>
    <xf numFmtId="0" fontId="4" fillId="0" borderId="1" xfId="1" applyFont="1" applyFill="1" applyBorder="1" applyAlignment="1">
      <alignment horizontal="left" vertical="top"/>
    </xf>
    <xf numFmtId="0" fontId="8" fillId="0" borderId="1" xfId="1" applyFont="1" applyFill="1" applyBorder="1" applyAlignment="1">
      <alignment horizontal="left" vertical="top" wrapText="1"/>
    </xf>
    <xf numFmtId="0" fontId="8" fillId="0" borderId="1" xfId="1" applyFont="1" applyFill="1" applyBorder="1" applyAlignment="1">
      <alignment vertical="top"/>
    </xf>
    <xf numFmtId="164" fontId="8" fillId="0" borderId="1" xfId="1" applyNumberFormat="1" applyFont="1" applyFill="1" applyBorder="1" applyAlignment="1">
      <alignment horizontal="right" vertical="top"/>
    </xf>
    <xf numFmtId="164" fontId="4" fillId="0" borderId="1" xfId="1" applyNumberFormat="1" applyFont="1" applyFill="1" applyBorder="1" applyAlignment="1">
      <alignment horizontal="right" vertical="center"/>
    </xf>
    <xf numFmtId="164" fontId="3" fillId="0" borderId="0" xfId="1" applyNumberFormat="1" applyFont="1" applyFill="1" applyBorder="1"/>
    <xf numFmtId="164" fontId="4" fillId="0" borderId="0" xfId="1" applyNumberFormat="1" applyFont="1" applyFill="1" applyBorder="1"/>
    <xf numFmtId="164" fontId="3" fillId="0" borderId="1" xfId="1" applyNumberFormat="1" applyFont="1" applyFill="1" applyBorder="1"/>
    <xf numFmtId="0" fontId="14" fillId="0" borderId="0" xfId="1" applyFont="1" applyFill="1" applyBorder="1"/>
    <xf numFmtId="0" fontId="15" fillId="0" borderId="0" xfId="1" applyFont="1" applyFill="1" applyBorder="1"/>
    <xf numFmtId="164" fontId="14" fillId="0" borderId="0" xfId="1" applyNumberFormat="1" applyFont="1" applyFill="1" applyBorder="1"/>
    <xf numFmtId="49" fontId="2" fillId="0" borderId="0" xfId="1" applyNumberFormat="1" applyFont="1" applyFill="1" applyBorder="1" applyAlignment="1">
      <alignment horizontal="center"/>
    </xf>
    <xf numFmtId="0" fontId="0" fillId="0" borderId="0" xfId="0" applyAlignment="1"/>
    <xf numFmtId="0" fontId="2" fillId="0" borderId="0" xfId="1" applyFont="1" applyFill="1" applyBorder="1" applyAlignment="1">
      <alignment horizontal="center"/>
    </xf>
    <xf numFmtId="0" fontId="10" fillId="0" borderId="0" xfId="0" applyFont="1" applyAlignment="1"/>
    <xf numFmtId="0" fontId="2" fillId="0" borderId="0" xfId="1" applyFont="1" applyFill="1" applyAlignment="1">
      <alignment horizontal="center"/>
    </xf>
    <xf numFmtId="0" fontId="4" fillId="0" borderId="0" xfId="1" applyFont="1" applyFill="1" applyBorder="1" applyAlignment="1">
      <alignment horizontal="center"/>
    </xf>
  </cellXfs>
  <cellStyles count="11">
    <cellStyle name="ex62" xfId="3"/>
    <cellStyle name="ex63" xfId="4"/>
    <cellStyle name="ex67" xfId="5"/>
    <cellStyle name="ex68" xfId="6"/>
    <cellStyle name="ex72" xfId="7"/>
    <cellStyle name="ex73" xfId="8"/>
    <cellStyle name="ex77" xfId="9"/>
    <cellStyle name="ex78" xfId="10"/>
    <cellStyle name="Обычный" xfId="0" builtinId="0"/>
    <cellStyle name="Обычный 2" xfId="1"/>
    <cellStyle name="Обычный_По видам налогов 201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103;%20&#1087;&#1072;&#1087;&#1082;&#1072;\&#1056;&#1040;&#1041;&#1054;&#1063;&#1048;&#1045;%20&#1044;&#1054;&#1050;&#1059;&#1052;&#1045;&#1053;&#1058;&#1067;\2013\&#1055;&#1083;&#1072;&#1085;&#1086;&#1074;&#1099;&#1077;%20&#1087;&#1086;&#1082;&#1072;&#1079;&#1072;&#1090;&#1077;&#1083;&#1080;%20&#1085;&#1072;%202013%20&#1075;&#1086;&#1076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 вар 1"/>
      <sheetName val="анализ вар 2 (ср прибыль)"/>
      <sheetName val="планы"/>
      <sheetName val="планы ср по прибыли"/>
      <sheetName val="планы уточ % по кредитам и приб"/>
      <sheetName val="планы (уточ-% по кредитам)"/>
      <sheetName val="СВОД"/>
      <sheetName val="республ. бюджет ср по прибыли"/>
      <sheetName val="республ. бюджет"/>
      <sheetName val="рабочая с %"/>
      <sheetName val="Респ 2011 прибыль"/>
      <sheetName val="анализ"/>
      <sheetName val="анализ полный"/>
      <sheetName val="0531467"/>
      <sheetName val="Рес тв"/>
      <sheetName val="СВОД (2)"/>
      <sheetName val="УФК свод"/>
      <sheetName val="УСН"/>
      <sheetName val="темпы роста по района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N45"/>
  <sheetViews>
    <sheetView tabSelected="1" view="pageBreakPreview" topLeftCell="A23" zoomScale="80" zoomScaleNormal="90" zoomScaleSheetLayoutView="80" workbookViewId="0">
      <selection activeCell="B39" sqref="B39:C44"/>
    </sheetView>
  </sheetViews>
  <sheetFormatPr defaultColWidth="18.7109375" defaultRowHeight="15.75" x14ac:dyDescent="0.25"/>
  <cols>
    <col min="1" max="1" width="66.42578125" style="3" customWidth="1"/>
    <col min="2" max="2" width="17.7109375" style="4" customWidth="1"/>
    <col min="3" max="3" width="14.7109375" style="4" customWidth="1"/>
    <col min="4" max="4" width="14.7109375" style="1" customWidth="1"/>
    <col min="5" max="5" width="14.5703125" style="1" customWidth="1"/>
    <col min="6" max="6" width="14.7109375" style="1" customWidth="1"/>
    <col min="7" max="9" width="6.5703125" style="28" customWidth="1"/>
    <col min="10" max="10" width="14.140625" style="25" customWidth="1"/>
    <col min="11" max="11" width="13.28515625" style="25" customWidth="1"/>
    <col min="12" max="12" width="6.140625" style="25" customWidth="1"/>
    <col min="13" max="13" width="13.28515625" style="25" customWidth="1"/>
    <col min="14" max="14" width="7.85546875" style="25" customWidth="1"/>
    <col min="15" max="245" width="9.140625" style="1" customWidth="1"/>
    <col min="246" max="246" width="89" style="1" customWidth="1"/>
    <col min="247" max="16384" width="18.7109375" style="1"/>
  </cols>
  <sheetData>
    <row r="1" spans="1:14" x14ac:dyDescent="0.25">
      <c r="A1" s="31" t="s">
        <v>0</v>
      </c>
      <c r="B1" s="31"/>
      <c r="C1" s="31"/>
      <c r="D1" s="31"/>
      <c r="E1" s="32"/>
      <c r="F1" s="32"/>
    </row>
    <row r="2" spans="1:14" x14ac:dyDescent="0.25">
      <c r="A2" s="33" t="s">
        <v>45</v>
      </c>
      <c r="B2" s="33"/>
      <c r="C2" s="33"/>
      <c r="D2" s="33"/>
      <c r="E2" s="34"/>
      <c r="F2" s="34"/>
    </row>
    <row r="3" spans="1:14" x14ac:dyDescent="0.25">
      <c r="A3" s="35" t="s">
        <v>47</v>
      </c>
      <c r="B3" s="35"/>
      <c r="C3" s="35"/>
      <c r="D3" s="35"/>
      <c r="E3" s="34"/>
      <c r="F3" s="34"/>
    </row>
    <row r="4" spans="1:14" s="2" customFormat="1" ht="15.95" hidden="1" customHeight="1" x14ac:dyDescent="0.25">
      <c r="A4" s="36" t="s">
        <v>1</v>
      </c>
      <c r="B4" s="36"/>
      <c r="C4" s="36"/>
      <c r="G4" s="29"/>
      <c r="H4" s="29"/>
      <c r="I4" s="29"/>
      <c r="J4" s="26"/>
      <c r="K4" s="26"/>
      <c r="L4" s="26"/>
      <c r="M4" s="26"/>
      <c r="N4" s="26"/>
    </row>
    <row r="5" spans="1:14" x14ac:dyDescent="0.25">
      <c r="A5" s="3" t="s">
        <v>7</v>
      </c>
      <c r="D5" s="4"/>
      <c r="F5" s="4" t="s">
        <v>35</v>
      </c>
    </row>
    <row r="6" spans="1:14" ht="128.25" customHeight="1" x14ac:dyDescent="0.25">
      <c r="A6" s="11" t="s">
        <v>8</v>
      </c>
      <c r="B6" s="12" t="s">
        <v>52</v>
      </c>
      <c r="C6" s="12" t="s">
        <v>49</v>
      </c>
      <c r="D6" s="12" t="s">
        <v>50</v>
      </c>
      <c r="E6" s="12" t="s">
        <v>51</v>
      </c>
      <c r="F6" s="12" t="s">
        <v>38</v>
      </c>
    </row>
    <row r="7" spans="1:14" ht="15" customHeight="1" x14ac:dyDescent="0.25">
      <c r="A7" s="21" t="s">
        <v>2</v>
      </c>
      <c r="B7" s="10">
        <f>B8+B11+B15+B20+B26+B29+B30+B31+B32+B33+B34+B35+B36+B37</f>
        <v>6189161.9934500009</v>
      </c>
      <c r="C7" s="10">
        <f>C8+C11+C15+C20+C26+C29+C30+C31+C32+C33+C34+C35+C36+C37</f>
        <v>6057450.770010001</v>
      </c>
      <c r="D7" s="10">
        <f>C7/B7*100</f>
        <v>97.871905379445707</v>
      </c>
      <c r="E7" s="10">
        <f>E8+E11+E15+E20+E26+E29+E30+E31+E32+E33+E34+E35+E36+E37</f>
        <v>5924580.7518900009</v>
      </c>
      <c r="F7" s="10">
        <f>C7/E7*100</f>
        <v>102.24269064233134</v>
      </c>
      <c r="G7" s="30"/>
      <c r="H7" s="30"/>
      <c r="I7" s="30"/>
    </row>
    <row r="8" spans="1:14" ht="15" customHeight="1" x14ac:dyDescent="0.25">
      <c r="A8" s="14" t="s">
        <v>9</v>
      </c>
      <c r="B8" s="8">
        <f>B9+B10</f>
        <v>3574409.0700000003</v>
      </c>
      <c r="C8" s="8">
        <f>C9+C10</f>
        <v>3305339.0769099998</v>
      </c>
      <c r="D8" s="8">
        <f>C8/B8*100</f>
        <v>92.472322338584476</v>
      </c>
      <c r="E8" s="8">
        <f>E9+E10</f>
        <v>3422957.9796799999</v>
      </c>
      <c r="F8" s="8">
        <f t="shared" ref="F8:F45" si="0">C8/E8*100</f>
        <v>96.56382276766962</v>
      </c>
      <c r="G8" s="30"/>
      <c r="H8" s="30"/>
      <c r="I8" s="30"/>
    </row>
    <row r="9" spans="1:14" ht="15" customHeight="1" x14ac:dyDescent="0.25">
      <c r="A9" s="15" t="s">
        <v>3</v>
      </c>
      <c r="B9" s="7">
        <v>913824.2</v>
      </c>
      <c r="C9" s="8">
        <v>703986.82221000001</v>
      </c>
      <c r="D9" s="8">
        <f t="shared" ref="D9:D10" si="1">C9/B9*100</f>
        <v>77.037445737374881</v>
      </c>
      <c r="E9" s="8">
        <v>854526.09074999997</v>
      </c>
      <c r="F9" s="8">
        <f t="shared" si="0"/>
        <v>82.383303427532013</v>
      </c>
      <c r="G9" s="30"/>
      <c r="H9" s="30"/>
      <c r="I9" s="30"/>
    </row>
    <row r="10" spans="1:14" ht="15" customHeight="1" x14ac:dyDescent="0.25">
      <c r="A10" s="15" t="s">
        <v>4</v>
      </c>
      <c r="B10" s="8">
        <v>2660584.87</v>
      </c>
      <c r="C10" s="8">
        <v>2601352.2546999999</v>
      </c>
      <c r="D10" s="8">
        <f t="shared" si="1"/>
        <v>97.773699461051194</v>
      </c>
      <c r="E10" s="8">
        <v>2568431.8889299999</v>
      </c>
      <c r="F10" s="8">
        <f t="shared" si="0"/>
        <v>101.28173014483615</v>
      </c>
      <c r="G10" s="30"/>
      <c r="H10" s="30"/>
      <c r="I10" s="30"/>
    </row>
    <row r="11" spans="1:14" ht="30" customHeight="1" x14ac:dyDescent="0.25">
      <c r="A11" s="14" t="s">
        <v>10</v>
      </c>
      <c r="B11" s="8">
        <f>B12+B13+B14</f>
        <v>907915.10980999994</v>
      </c>
      <c r="C11" s="8">
        <f>C12+C13+C14</f>
        <v>978855.18033999985</v>
      </c>
      <c r="D11" s="8">
        <f t="shared" ref="D11:D45" si="2">C11/B11*100</f>
        <v>107.81351359433214</v>
      </c>
      <c r="E11" s="8">
        <f>E12+E13+E14</f>
        <v>794691.17963999999</v>
      </c>
      <c r="F11" s="8">
        <f t="shared" si="0"/>
        <v>123.17428523409902</v>
      </c>
      <c r="G11" s="30"/>
      <c r="H11" s="30"/>
      <c r="I11" s="30"/>
    </row>
    <row r="12" spans="1:14" ht="15" customHeight="1" x14ac:dyDescent="0.25">
      <c r="A12" s="16" t="s">
        <v>5</v>
      </c>
      <c r="B12" s="7">
        <v>41779.699999999997</v>
      </c>
      <c r="C12" s="8">
        <v>33421.74</v>
      </c>
      <c r="D12" s="8">
        <f t="shared" si="2"/>
        <v>79.995165116073125</v>
      </c>
      <c r="E12" s="8">
        <v>35710.86</v>
      </c>
      <c r="F12" s="8">
        <f t="shared" si="0"/>
        <v>93.589849138329342</v>
      </c>
      <c r="G12" s="30"/>
      <c r="H12" s="30"/>
      <c r="I12" s="30"/>
    </row>
    <row r="13" spans="1:14" ht="15" customHeight="1" x14ac:dyDescent="0.25">
      <c r="A13" s="16" t="s">
        <v>46</v>
      </c>
      <c r="B13" s="7">
        <v>84645.9</v>
      </c>
      <c r="C13" s="8">
        <v>81927.103199999998</v>
      </c>
      <c r="D13" s="8">
        <f t="shared" si="2"/>
        <v>96.788034860518948</v>
      </c>
      <c r="E13" s="8">
        <v>19335.643609999999</v>
      </c>
      <c r="F13" s="8">
        <f t="shared" si="0"/>
        <v>423.71024648814364</v>
      </c>
      <c r="G13" s="30"/>
      <c r="H13" s="30"/>
      <c r="I13" s="30"/>
    </row>
    <row r="14" spans="1:14" ht="15" customHeight="1" x14ac:dyDescent="0.25">
      <c r="A14" s="16" t="s">
        <v>6</v>
      </c>
      <c r="B14" s="7">
        <v>781489.50980999996</v>
      </c>
      <c r="C14" s="8">
        <v>863506.33713999984</v>
      </c>
      <c r="D14" s="8">
        <f t="shared" si="2"/>
        <v>110.49493643874251</v>
      </c>
      <c r="E14" s="8">
        <v>739644.67602999997</v>
      </c>
      <c r="F14" s="8">
        <f t="shared" si="0"/>
        <v>116.74610324714567</v>
      </c>
      <c r="G14" s="30"/>
      <c r="H14" s="30"/>
      <c r="I14" s="30"/>
    </row>
    <row r="15" spans="1:14" ht="15" customHeight="1" x14ac:dyDescent="0.25">
      <c r="A15" s="14" t="s">
        <v>11</v>
      </c>
      <c r="B15" s="7">
        <f>B16+B17+B18+B19</f>
        <v>365719.36</v>
      </c>
      <c r="C15" s="7">
        <f>C16+C17+C18+C19</f>
        <v>406605.62674000004</v>
      </c>
      <c r="D15" s="8">
        <f t="shared" si="2"/>
        <v>111.17968344361098</v>
      </c>
      <c r="E15" s="7">
        <f>E16+E17+E18+E19</f>
        <v>360796.44003</v>
      </c>
      <c r="F15" s="8">
        <f t="shared" si="0"/>
        <v>112.69668478607799</v>
      </c>
      <c r="G15" s="30"/>
      <c r="H15" s="30"/>
      <c r="I15" s="30"/>
    </row>
    <row r="16" spans="1:14" ht="30" customHeight="1" x14ac:dyDescent="0.25">
      <c r="A16" s="6" t="s">
        <v>12</v>
      </c>
      <c r="B16" s="7">
        <v>279983.59999999998</v>
      </c>
      <c r="C16" s="7">
        <v>325347.68780000001</v>
      </c>
      <c r="D16" s="8">
        <f t="shared" si="2"/>
        <v>116.20240892680857</v>
      </c>
      <c r="E16" s="8">
        <v>276746.20078000001</v>
      </c>
      <c r="F16" s="8">
        <f t="shared" si="0"/>
        <v>117.56175401252784</v>
      </c>
      <c r="G16" s="30"/>
      <c r="H16" s="30"/>
      <c r="I16" s="30"/>
    </row>
    <row r="17" spans="1:9" ht="15" customHeight="1" x14ac:dyDescent="0.25">
      <c r="A17" s="6" t="s">
        <v>40</v>
      </c>
      <c r="B17" s="7">
        <v>55096.9</v>
      </c>
      <c r="C17" s="7">
        <v>46478.415079999999</v>
      </c>
      <c r="D17" s="8">
        <f t="shared" si="2"/>
        <v>84.357586506681855</v>
      </c>
      <c r="E17" s="8">
        <v>51297.31422</v>
      </c>
      <c r="F17" s="8">
        <f t="shared" si="0"/>
        <v>90.605942604844628</v>
      </c>
      <c r="G17" s="30"/>
      <c r="H17" s="30"/>
      <c r="I17" s="30"/>
    </row>
    <row r="18" spans="1:9" ht="15" customHeight="1" x14ac:dyDescent="0.25">
      <c r="A18" s="6" t="s">
        <v>41</v>
      </c>
      <c r="B18" s="7">
        <v>30318.86</v>
      </c>
      <c r="C18" s="7">
        <v>34342.767529999997</v>
      </c>
      <c r="D18" s="8">
        <f t="shared" si="2"/>
        <v>113.2719618415732</v>
      </c>
      <c r="E18" s="8">
        <v>32334.997459999999</v>
      </c>
      <c r="F18" s="8">
        <f t="shared" si="0"/>
        <v>106.20927857651361</v>
      </c>
      <c r="G18" s="30"/>
      <c r="H18" s="30"/>
      <c r="I18" s="30"/>
    </row>
    <row r="19" spans="1:9" ht="30" customHeight="1" x14ac:dyDescent="0.25">
      <c r="A19" s="6" t="s">
        <v>42</v>
      </c>
      <c r="B19" s="7">
        <v>320</v>
      </c>
      <c r="C19" s="7">
        <v>436.75632999999999</v>
      </c>
      <c r="D19" s="8">
        <f t="shared" si="2"/>
        <v>136.48635312499999</v>
      </c>
      <c r="E19" s="8">
        <v>417.92757</v>
      </c>
      <c r="F19" s="8">
        <f t="shared" si="0"/>
        <v>104.50526870002857</v>
      </c>
      <c r="G19" s="30"/>
      <c r="H19" s="30"/>
      <c r="I19" s="30"/>
    </row>
    <row r="20" spans="1:9" ht="15" customHeight="1" x14ac:dyDescent="0.25">
      <c r="A20" s="14" t="s">
        <v>13</v>
      </c>
      <c r="B20" s="8">
        <f>B21+B22+B23+B24+B25</f>
        <v>850878.68500000006</v>
      </c>
      <c r="C20" s="8">
        <f>C21+C22+C23+C24+C25</f>
        <v>883059.11070999992</v>
      </c>
      <c r="D20" s="8">
        <f t="shared" si="2"/>
        <v>103.78202278154373</v>
      </c>
      <c r="E20" s="8">
        <f>E21+E22+E23+E24+E25</f>
        <v>880686.14581000013</v>
      </c>
      <c r="F20" s="8">
        <f t="shared" si="0"/>
        <v>100.26944501299238</v>
      </c>
      <c r="G20" s="30"/>
      <c r="H20" s="30"/>
      <c r="I20" s="30"/>
    </row>
    <row r="21" spans="1:9" ht="15" customHeight="1" x14ac:dyDescent="0.25">
      <c r="A21" s="6" t="s">
        <v>43</v>
      </c>
      <c r="B21" s="8">
        <v>24838.2</v>
      </c>
      <c r="C21" s="8">
        <v>37199.204380000003</v>
      </c>
      <c r="D21" s="8">
        <f t="shared" si="2"/>
        <v>149.76610374342746</v>
      </c>
      <c r="E21" s="8">
        <v>21773.281470000002</v>
      </c>
      <c r="F21" s="8">
        <f t="shared" si="0"/>
        <v>170.84794697232195</v>
      </c>
      <c r="G21" s="30"/>
      <c r="H21" s="30"/>
      <c r="I21" s="30"/>
    </row>
    <row r="22" spans="1:9" ht="15" customHeight="1" x14ac:dyDescent="0.25">
      <c r="A22" s="6" t="s">
        <v>14</v>
      </c>
      <c r="B22" s="8">
        <v>573878.56000000006</v>
      </c>
      <c r="C22" s="8">
        <v>614679.96255000005</v>
      </c>
      <c r="D22" s="8">
        <f t="shared" si="2"/>
        <v>107.10976248180451</v>
      </c>
      <c r="E22" s="8">
        <v>654263.59978000005</v>
      </c>
      <c r="F22" s="8">
        <f t="shared" si="0"/>
        <v>93.949894623006657</v>
      </c>
      <c r="G22" s="30"/>
      <c r="H22" s="30"/>
      <c r="I22" s="30"/>
    </row>
    <row r="23" spans="1:9" ht="15" customHeight="1" x14ac:dyDescent="0.25">
      <c r="A23" s="6" t="s">
        <v>15</v>
      </c>
      <c r="B23" s="8">
        <v>124236.4</v>
      </c>
      <c r="C23" s="8">
        <v>112963.61654</v>
      </c>
      <c r="D23" s="8">
        <f t="shared" si="2"/>
        <v>90.926344082732598</v>
      </c>
      <c r="E23" s="8">
        <v>95304.733399999997</v>
      </c>
      <c r="F23" s="8">
        <f t="shared" si="0"/>
        <v>118.52886263884142</v>
      </c>
      <c r="G23" s="30"/>
      <c r="H23" s="30"/>
      <c r="I23" s="30"/>
    </row>
    <row r="24" spans="1:9" ht="15" customHeight="1" x14ac:dyDescent="0.25">
      <c r="A24" s="6" t="s">
        <v>16</v>
      </c>
      <c r="B24" s="8">
        <v>1890</v>
      </c>
      <c r="C24" s="8">
        <v>1467.058</v>
      </c>
      <c r="D24" s="8">
        <f t="shared" si="2"/>
        <v>77.622116402116404</v>
      </c>
      <c r="E24" s="8">
        <v>1085.6252400000001</v>
      </c>
      <c r="F24" s="8">
        <f t="shared" si="0"/>
        <v>135.13484634900342</v>
      </c>
      <c r="G24" s="30"/>
      <c r="H24" s="30"/>
      <c r="I24" s="30"/>
    </row>
    <row r="25" spans="1:9" ht="15" customHeight="1" x14ac:dyDescent="0.25">
      <c r="A25" s="6" t="s">
        <v>44</v>
      </c>
      <c r="B25" s="8">
        <v>126035.52499999999</v>
      </c>
      <c r="C25" s="8">
        <v>116749.26923999999</v>
      </c>
      <c r="D25" s="8">
        <f t="shared" si="2"/>
        <v>92.632033103365103</v>
      </c>
      <c r="E25" s="8">
        <v>108258.90592</v>
      </c>
      <c r="F25" s="8">
        <f t="shared" si="0"/>
        <v>107.84264652210148</v>
      </c>
      <c r="G25" s="30"/>
      <c r="H25" s="30"/>
      <c r="I25" s="30"/>
    </row>
    <row r="26" spans="1:9" ht="30" customHeight="1" x14ac:dyDescent="0.25">
      <c r="A26" s="14" t="s">
        <v>17</v>
      </c>
      <c r="B26" s="8">
        <f>B27+B28</f>
        <v>34392.699999999997</v>
      </c>
      <c r="C26" s="8">
        <f>C27+C28</f>
        <v>43896.348549999995</v>
      </c>
      <c r="D26" s="8">
        <f t="shared" si="2"/>
        <v>127.63274924620632</v>
      </c>
      <c r="E26" s="8">
        <f>E27+E28</f>
        <v>35002.570169999999</v>
      </c>
      <c r="F26" s="8">
        <f t="shared" si="0"/>
        <v>125.40892950661855</v>
      </c>
      <c r="G26" s="30"/>
      <c r="H26" s="30"/>
      <c r="I26" s="30"/>
    </row>
    <row r="27" spans="1:9" ht="15" customHeight="1" x14ac:dyDescent="0.25">
      <c r="A27" s="6" t="s">
        <v>18</v>
      </c>
      <c r="B27" s="8">
        <v>34073.699999999997</v>
      </c>
      <c r="C27" s="8">
        <v>43601.413549999997</v>
      </c>
      <c r="D27" s="8">
        <f t="shared" si="2"/>
        <v>127.96207500212775</v>
      </c>
      <c r="E27" s="8">
        <v>34742.854169999999</v>
      </c>
      <c r="F27" s="8">
        <f t="shared" si="0"/>
        <v>125.49750039721621</v>
      </c>
      <c r="G27" s="30"/>
      <c r="H27" s="30"/>
      <c r="I27" s="30"/>
    </row>
    <row r="28" spans="1:9" ht="30" customHeight="1" x14ac:dyDescent="0.25">
      <c r="A28" s="6" t="s">
        <v>19</v>
      </c>
      <c r="B28" s="8">
        <v>319</v>
      </c>
      <c r="C28" s="8">
        <v>294.935</v>
      </c>
      <c r="D28" s="8">
        <f t="shared" si="2"/>
        <v>92.456112852664575</v>
      </c>
      <c r="E28" s="8">
        <v>259.71600000000001</v>
      </c>
      <c r="F28" s="8">
        <f t="shared" si="0"/>
        <v>113.56058155831754</v>
      </c>
      <c r="G28" s="30"/>
      <c r="H28" s="30"/>
      <c r="I28" s="30"/>
    </row>
    <row r="29" spans="1:9" ht="15" customHeight="1" x14ac:dyDescent="0.25">
      <c r="A29" s="14" t="s">
        <v>20</v>
      </c>
      <c r="B29" s="8">
        <v>81711.199999999997</v>
      </c>
      <c r="C29" s="8">
        <v>77922.980119999993</v>
      </c>
      <c r="D29" s="8">
        <f t="shared" si="2"/>
        <v>95.363891510588502</v>
      </c>
      <c r="E29" s="8">
        <v>81103.780499999993</v>
      </c>
      <c r="F29" s="8">
        <f t="shared" si="0"/>
        <v>96.078110834796419</v>
      </c>
      <c r="G29" s="30"/>
      <c r="H29" s="30"/>
      <c r="I29" s="30"/>
    </row>
    <row r="30" spans="1:9" ht="30" customHeight="1" x14ac:dyDescent="0.25">
      <c r="A30" s="14" t="s">
        <v>39</v>
      </c>
      <c r="B30" s="8">
        <v>0</v>
      </c>
      <c r="C30" s="8">
        <v>0.62370999999999999</v>
      </c>
      <c r="D30" s="8">
        <v>0</v>
      </c>
      <c r="E30" s="8">
        <v>0.25120999999999999</v>
      </c>
      <c r="F30" s="8">
        <f t="shared" si="0"/>
        <v>248.28231360216552</v>
      </c>
      <c r="G30" s="30"/>
      <c r="H30" s="30"/>
      <c r="I30" s="30"/>
    </row>
    <row r="31" spans="1:9" ht="45.2" customHeight="1" x14ac:dyDescent="0.25">
      <c r="A31" s="14" t="s">
        <v>21</v>
      </c>
      <c r="B31" s="8">
        <v>107549.69500000001</v>
      </c>
      <c r="C31" s="8">
        <v>87451.766250000001</v>
      </c>
      <c r="D31" s="8">
        <f t="shared" si="2"/>
        <v>81.312890984953512</v>
      </c>
      <c r="E31" s="8">
        <v>92745.540139999997</v>
      </c>
      <c r="F31" s="8">
        <f t="shared" si="0"/>
        <v>94.292152612396222</v>
      </c>
      <c r="G31" s="30"/>
      <c r="H31" s="30"/>
      <c r="I31" s="30"/>
    </row>
    <row r="32" spans="1:9" ht="15" customHeight="1" x14ac:dyDescent="0.25">
      <c r="A32" s="14" t="s">
        <v>22</v>
      </c>
      <c r="B32" s="8">
        <v>8617.7489999999998</v>
      </c>
      <c r="C32" s="8">
        <v>9552.7602499999994</v>
      </c>
      <c r="D32" s="8">
        <f t="shared" si="2"/>
        <v>110.84983155113939</v>
      </c>
      <c r="E32" s="8">
        <v>8614.9510399999999</v>
      </c>
      <c r="F32" s="8">
        <f t="shared" si="0"/>
        <v>110.88583331055122</v>
      </c>
      <c r="G32" s="30"/>
      <c r="H32" s="30"/>
      <c r="I32" s="30"/>
    </row>
    <row r="33" spans="1:9" ht="30" customHeight="1" x14ac:dyDescent="0.25">
      <c r="A33" s="17" t="s">
        <v>32</v>
      </c>
      <c r="B33" s="7">
        <v>78072.899999999994</v>
      </c>
      <c r="C33" s="8">
        <v>70640.725390000007</v>
      </c>
      <c r="D33" s="8">
        <f t="shared" si="2"/>
        <v>90.480468113775729</v>
      </c>
      <c r="E33" s="8">
        <v>62059.096469999997</v>
      </c>
      <c r="F33" s="8">
        <f t="shared" si="0"/>
        <v>113.82815639951906</v>
      </c>
      <c r="G33" s="30"/>
      <c r="H33" s="30"/>
      <c r="I33" s="30"/>
    </row>
    <row r="34" spans="1:9" ht="30" customHeight="1" x14ac:dyDescent="0.25">
      <c r="A34" s="18" t="s">
        <v>23</v>
      </c>
      <c r="B34" s="8">
        <v>16099.9732</v>
      </c>
      <c r="C34" s="8">
        <v>26910.440030000002</v>
      </c>
      <c r="D34" s="8">
        <f t="shared" si="2"/>
        <v>167.14586847883697</v>
      </c>
      <c r="E34" s="8">
        <v>22071.446749999999</v>
      </c>
      <c r="F34" s="8">
        <f t="shared" si="0"/>
        <v>121.92422334072867</v>
      </c>
      <c r="G34" s="30"/>
      <c r="H34" s="30"/>
      <c r="I34" s="30"/>
    </row>
    <row r="35" spans="1:9" ht="15" customHeight="1" x14ac:dyDescent="0.25">
      <c r="A35" s="14" t="s">
        <v>24</v>
      </c>
      <c r="B35" s="9">
        <v>2761.1</v>
      </c>
      <c r="C35" s="8">
        <v>897.02089999999998</v>
      </c>
      <c r="D35" s="8">
        <f t="shared" si="2"/>
        <v>32.487809206475681</v>
      </c>
      <c r="E35" s="8">
        <v>3187.4223499999998</v>
      </c>
      <c r="F35" s="8">
        <f t="shared" si="0"/>
        <v>28.142517730667226</v>
      </c>
      <c r="G35" s="30"/>
      <c r="H35" s="30"/>
      <c r="I35" s="30"/>
    </row>
    <row r="36" spans="1:9" ht="15" customHeight="1" x14ac:dyDescent="0.25">
      <c r="A36" s="14" t="s">
        <v>25</v>
      </c>
      <c r="B36" s="8">
        <v>159133.4</v>
      </c>
      <c r="C36" s="8">
        <v>161400.83041</v>
      </c>
      <c r="D36" s="8">
        <f t="shared" si="2"/>
        <v>101.42486141187206</v>
      </c>
      <c r="E36" s="8">
        <v>154627.43562</v>
      </c>
      <c r="F36" s="8">
        <f t="shared" si="0"/>
        <v>104.38046117937682</v>
      </c>
      <c r="G36" s="30"/>
      <c r="H36" s="30"/>
      <c r="I36" s="30"/>
    </row>
    <row r="37" spans="1:9" ht="15" customHeight="1" x14ac:dyDescent="0.25">
      <c r="A37" s="13" t="s">
        <v>33</v>
      </c>
      <c r="B37" s="8">
        <v>1901.05144</v>
      </c>
      <c r="C37" s="8">
        <v>4918.2796999999991</v>
      </c>
      <c r="D37" s="8">
        <f t="shared" si="2"/>
        <v>258.71365690136184</v>
      </c>
      <c r="E37" s="8">
        <v>6036.5124800000003</v>
      </c>
      <c r="F37" s="8">
        <f t="shared" si="0"/>
        <v>81.47551614106824</v>
      </c>
      <c r="G37" s="30"/>
      <c r="H37" s="30"/>
      <c r="I37" s="30"/>
    </row>
    <row r="38" spans="1:9" ht="15" customHeight="1" x14ac:dyDescent="0.25">
      <c r="A38" s="5" t="s">
        <v>37</v>
      </c>
      <c r="B38" s="10">
        <f>B39+B44</f>
        <v>20061991.980600003</v>
      </c>
      <c r="C38" s="10">
        <f>C39+C44</f>
        <v>13766010.329910001</v>
      </c>
      <c r="D38" s="10">
        <f t="shared" si="2"/>
        <v>68.617365330530319</v>
      </c>
      <c r="E38" s="10">
        <f>E39+E44</f>
        <v>13304297.387860002</v>
      </c>
      <c r="F38" s="10">
        <f t="shared" si="0"/>
        <v>103.47040455117387</v>
      </c>
    </row>
    <row r="39" spans="1:9" ht="30" customHeight="1" x14ac:dyDescent="0.25">
      <c r="A39" s="14" t="s">
        <v>26</v>
      </c>
      <c r="B39" s="24">
        <v>20028878.880600002</v>
      </c>
      <c r="C39" s="24">
        <v>13962451.77063</v>
      </c>
      <c r="D39" s="8">
        <f t="shared" si="2"/>
        <v>69.711599205655233</v>
      </c>
      <c r="E39" s="8">
        <v>13301871.85805</v>
      </c>
      <c r="F39" s="8">
        <f t="shared" si="0"/>
        <v>104.96606732969114</v>
      </c>
    </row>
    <row r="40" spans="1:9" ht="15" customHeight="1" x14ac:dyDescent="0.25">
      <c r="A40" s="19" t="s">
        <v>27</v>
      </c>
      <c r="B40" s="24">
        <v>9428073.5999999996</v>
      </c>
      <c r="C40" s="24">
        <v>7071056.0999999996</v>
      </c>
      <c r="D40" s="8">
        <f t="shared" si="2"/>
        <v>75.000009545958562</v>
      </c>
      <c r="E40" s="8">
        <v>7094723.4000000004</v>
      </c>
      <c r="F40" s="8">
        <f>C40/E40*100</f>
        <v>99.666409827901106</v>
      </c>
    </row>
    <row r="41" spans="1:9" ht="30" customHeight="1" x14ac:dyDescent="0.25">
      <c r="A41" s="15" t="s">
        <v>28</v>
      </c>
      <c r="B41" s="24">
        <v>8064423.9000000004</v>
      </c>
      <c r="C41" s="24">
        <v>5120189.7889200002</v>
      </c>
      <c r="D41" s="8">
        <f t="shared" si="2"/>
        <v>63.491079491989503</v>
      </c>
      <c r="E41" s="8">
        <v>5321846.7056099996</v>
      </c>
      <c r="F41" s="8">
        <f t="shared" ref="F41:F44" si="3">C41/E41*100</f>
        <v>96.21077178947256</v>
      </c>
    </row>
    <row r="42" spans="1:9" ht="15" customHeight="1" x14ac:dyDescent="0.25">
      <c r="A42" s="19" t="s">
        <v>29</v>
      </c>
      <c r="B42" s="24">
        <v>1439155.1</v>
      </c>
      <c r="C42" s="24">
        <v>1051076.7525599999</v>
      </c>
      <c r="D42" s="8">
        <f t="shared" si="2"/>
        <v>73.034293007056704</v>
      </c>
      <c r="E42" s="8">
        <v>827271.67449999996</v>
      </c>
      <c r="F42" s="8">
        <f t="shared" si="3"/>
        <v>127.05339551185129</v>
      </c>
    </row>
    <row r="43" spans="1:9" ht="15" customHeight="1" x14ac:dyDescent="0.25">
      <c r="A43" s="19" t="s">
        <v>30</v>
      </c>
      <c r="B43" s="24">
        <v>1097226.2805999999</v>
      </c>
      <c r="C43" s="24">
        <v>720129.12915000005</v>
      </c>
      <c r="D43" s="8">
        <f t="shared" si="2"/>
        <v>65.631779140052089</v>
      </c>
      <c r="E43" s="8">
        <v>58030.077940000003</v>
      </c>
      <c r="F43" s="8">
        <f t="shared" si="3"/>
        <v>1240.9584041823537</v>
      </c>
    </row>
    <row r="44" spans="1:9" ht="15" customHeight="1" x14ac:dyDescent="0.25">
      <c r="A44" s="20" t="s">
        <v>36</v>
      </c>
      <c r="B44" s="24">
        <v>33113.1</v>
      </c>
      <c r="C44" s="24">
        <v>-196441.44071999899</v>
      </c>
      <c r="D44" s="8">
        <f t="shared" si="2"/>
        <v>-593.24388450492108</v>
      </c>
      <c r="E44" s="8">
        <v>2425.5298100013702</v>
      </c>
      <c r="F44" s="8">
        <f t="shared" si="3"/>
        <v>-8098.9085316534629</v>
      </c>
    </row>
    <row r="45" spans="1:9" x14ac:dyDescent="0.25">
      <c r="A45" s="22" t="s">
        <v>31</v>
      </c>
      <c r="B45" s="23">
        <f>B7+B38</f>
        <v>26251153.974050004</v>
      </c>
      <c r="C45" s="23">
        <f>C7+C38</f>
        <v>19823461.099920001</v>
      </c>
      <c r="D45" s="10">
        <f t="shared" si="2"/>
        <v>75.514627355109965</v>
      </c>
      <c r="E45" s="23">
        <f>E7+E38</f>
        <v>19228878.139750004</v>
      </c>
      <c r="F45" s="10">
        <f t="shared" si="0"/>
        <v>103.09213546338344</v>
      </c>
    </row>
  </sheetData>
  <mergeCells count="4">
    <mergeCell ref="A1:F1"/>
    <mergeCell ref="A2:F2"/>
    <mergeCell ref="A3:F3"/>
    <mergeCell ref="A4:C4"/>
  </mergeCells>
  <phoneticPr fontId="9" type="noConversion"/>
  <pageMargins left="0.39370078740157483" right="0.39370078740157483" top="0.59055118110236227" bottom="0.59055118110236227" header="0.35433070866141736" footer="0.23622047244094491"/>
  <pageSetup paperSize="9" scale="66" fitToHeight="2" orientation="portrait" r:id="rId1"/>
  <headerFooter alignWithMargins="0">
    <oddFooter xml:space="preserve">&amp;C&amp;"Times New Roman,обычный"&amp;8&amp;P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F41"/>
  <sheetViews>
    <sheetView view="pageBreakPreview" topLeftCell="A23" zoomScale="80" zoomScaleNormal="90" zoomScaleSheetLayoutView="80" workbookViewId="0">
      <selection activeCell="B33" sqref="B33"/>
    </sheetView>
  </sheetViews>
  <sheetFormatPr defaultColWidth="18.7109375" defaultRowHeight="15.75" x14ac:dyDescent="0.25"/>
  <cols>
    <col min="1" max="1" width="68" style="3" customWidth="1"/>
    <col min="2" max="3" width="14.7109375" style="4" customWidth="1"/>
    <col min="4" max="4" width="14.7109375" style="1" customWidth="1"/>
    <col min="5" max="5" width="14.5703125" style="1" customWidth="1"/>
    <col min="6" max="6" width="14.7109375" style="1" customWidth="1"/>
    <col min="7" max="246" width="9.140625" style="1" customWidth="1"/>
    <col min="247" max="247" width="89" style="1" customWidth="1"/>
    <col min="248" max="16384" width="18.7109375" style="1"/>
  </cols>
  <sheetData>
    <row r="1" spans="1:6" x14ac:dyDescent="0.25">
      <c r="A1" s="31" t="s">
        <v>0</v>
      </c>
      <c r="B1" s="31"/>
      <c r="C1" s="31"/>
      <c r="D1" s="31"/>
      <c r="E1" s="32"/>
      <c r="F1" s="32"/>
    </row>
    <row r="2" spans="1:6" x14ac:dyDescent="0.25">
      <c r="A2" s="33" t="s">
        <v>34</v>
      </c>
      <c r="B2" s="33"/>
      <c r="C2" s="33"/>
      <c r="D2" s="33"/>
      <c r="E2" s="34"/>
      <c r="F2" s="34"/>
    </row>
    <row r="3" spans="1:6" x14ac:dyDescent="0.25">
      <c r="A3" s="35" t="s">
        <v>47</v>
      </c>
      <c r="B3" s="35"/>
      <c r="C3" s="35"/>
      <c r="D3" s="35"/>
      <c r="E3" s="34"/>
      <c r="F3" s="34"/>
    </row>
    <row r="4" spans="1:6" s="2" customFormat="1" ht="15.95" hidden="1" customHeight="1" x14ac:dyDescent="0.25">
      <c r="A4" s="36" t="s">
        <v>1</v>
      </c>
      <c r="B4" s="36"/>
      <c r="C4" s="36"/>
    </row>
    <row r="5" spans="1:6" x14ac:dyDescent="0.25">
      <c r="A5" s="3" t="s">
        <v>7</v>
      </c>
      <c r="D5" s="4"/>
      <c r="F5" s="4" t="s">
        <v>35</v>
      </c>
    </row>
    <row r="6" spans="1:6" ht="136.15" customHeight="1" x14ac:dyDescent="0.25">
      <c r="A6" s="11" t="s">
        <v>8</v>
      </c>
      <c r="B6" s="12" t="s">
        <v>48</v>
      </c>
      <c r="C6" s="12" t="s">
        <v>49</v>
      </c>
      <c r="D6" s="12" t="s">
        <v>50</v>
      </c>
      <c r="E6" s="12" t="s">
        <v>51</v>
      </c>
      <c r="F6" s="12" t="s">
        <v>38</v>
      </c>
    </row>
    <row r="7" spans="1:6" ht="15" customHeight="1" x14ac:dyDescent="0.25">
      <c r="A7" s="21" t="s">
        <v>2</v>
      </c>
      <c r="B7" s="10">
        <f t="shared" ref="B7:C7" si="0">B8+B11+B15+B18+B22+B25+B26+B27+B28+B29+B30+B31+B32+B33</f>
        <v>4514138.6000000006</v>
      </c>
      <c r="C7" s="10">
        <f t="shared" si="0"/>
        <v>4398589.8411399992</v>
      </c>
      <c r="D7" s="10">
        <f t="shared" ref="D7:D16" si="1">C7/B7*100</f>
        <v>97.440292177559613</v>
      </c>
      <c r="E7" s="10">
        <f>E8+E11+E15+E18+E22+E25+E26+E27+E28+E29+E30+E31+E32+E33</f>
        <v>4279617.3091399996</v>
      </c>
      <c r="F7" s="10">
        <f>C7/E7*100</f>
        <v>102.77998062457382</v>
      </c>
    </row>
    <row r="8" spans="1:6" ht="15" customHeight="1" x14ac:dyDescent="0.25">
      <c r="A8" s="14" t="s">
        <v>9</v>
      </c>
      <c r="B8" s="8">
        <f t="shared" ref="B8:C8" si="2">B9+B10</f>
        <v>2788028.9</v>
      </c>
      <c r="C8" s="8">
        <f t="shared" si="2"/>
        <v>2537531.75642</v>
      </c>
      <c r="D8" s="8">
        <f t="shared" si="1"/>
        <v>91.015260150997719</v>
      </c>
      <c r="E8" s="8">
        <f>E9+E10</f>
        <v>2664864.7749600001</v>
      </c>
      <c r="F8" s="8">
        <f t="shared" ref="F8:F41" si="3">C8/E8*100</f>
        <v>95.221783118735871</v>
      </c>
    </row>
    <row r="9" spans="1:6" ht="15" customHeight="1" x14ac:dyDescent="0.25">
      <c r="A9" s="15" t="s">
        <v>3</v>
      </c>
      <c r="B9" s="27">
        <v>913824.2</v>
      </c>
      <c r="C9" s="27">
        <v>703986.82221000001</v>
      </c>
      <c r="D9" s="8">
        <f t="shared" si="1"/>
        <v>77.037445737374881</v>
      </c>
      <c r="E9" s="7">
        <v>854526.09074999997</v>
      </c>
      <c r="F9" s="8">
        <f t="shared" si="3"/>
        <v>82.383303427532013</v>
      </c>
    </row>
    <row r="10" spans="1:6" ht="15" customHeight="1" x14ac:dyDescent="0.25">
      <c r="A10" s="15" t="s">
        <v>4</v>
      </c>
      <c r="B10" s="27">
        <v>1874204.7</v>
      </c>
      <c r="C10" s="27">
        <v>1833544.9342100001</v>
      </c>
      <c r="D10" s="8">
        <f t="shared" si="1"/>
        <v>97.830558967758435</v>
      </c>
      <c r="E10" s="8">
        <v>1810338.6842100001</v>
      </c>
      <c r="F10" s="8">
        <f t="shared" si="3"/>
        <v>101.28187339763591</v>
      </c>
    </row>
    <row r="11" spans="1:6" ht="30" customHeight="1" x14ac:dyDescent="0.25">
      <c r="A11" s="14" t="s">
        <v>10</v>
      </c>
      <c r="B11" s="8">
        <f t="shared" ref="B11:C11" si="4">B12+B13+B14</f>
        <v>810830.4</v>
      </c>
      <c r="C11" s="8">
        <f t="shared" si="4"/>
        <v>875793.67663999996</v>
      </c>
      <c r="D11" s="8">
        <f t="shared" si="1"/>
        <v>108.01194388370243</v>
      </c>
      <c r="E11" s="8">
        <f>E12+E13+E14</f>
        <v>702871.28203999996</v>
      </c>
      <c r="F11" s="8">
        <f t="shared" si="3"/>
        <v>124.60228480214946</v>
      </c>
    </row>
    <row r="12" spans="1:6" ht="15" customHeight="1" x14ac:dyDescent="0.25">
      <c r="A12" s="16" t="s">
        <v>5</v>
      </c>
      <c r="B12" s="27">
        <v>22910.5</v>
      </c>
      <c r="C12" s="27">
        <v>16710.87</v>
      </c>
      <c r="D12" s="8">
        <f t="shared" si="1"/>
        <v>72.939787433709441</v>
      </c>
      <c r="E12" s="7">
        <v>17855.43</v>
      </c>
      <c r="F12" s="8">
        <f t="shared" si="3"/>
        <v>93.589849138329342</v>
      </c>
    </row>
    <row r="13" spans="1:6" ht="15" customHeight="1" x14ac:dyDescent="0.25">
      <c r="A13" s="16" t="s">
        <v>46</v>
      </c>
      <c r="B13" s="27">
        <v>84645.9</v>
      </c>
      <c r="C13" s="27">
        <v>81927.103199999998</v>
      </c>
      <c r="D13" s="8">
        <f t="shared" si="1"/>
        <v>96.788034860518948</v>
      </c>
      <c r="E13" s="7">
        <v>19335.643609999999</v>
      </c>
      <c r="F13" s="8">
        <f t="shared" si="3"/>
        <v>423.71024648814364</v>
      </c>
    </row>
    <row r="14" spans="1:6" ht="15" customHeight="1" x14ac:dyDescent="0.25">
      <c r="A14" s="16" t="s">
        <v>6</v>
      </c>
      <c r="B14" s="27">
        <v>703274</v>
      </c>
      <c r="C14" s="27">
        <v>777155.70343999995</v>
      </c>
      <c r="D14" s="8">
        <f t="shared" si="1"/>
        <v>110.50539383511972</v>
      </c>
      <c r="E14" s="7">
        <v>665680.20843</v>
      </c>
      <c r="F14" s="8">
        <f t="shared" si="3"/>
        <v>116.74610324872265</v>
      </c>
    </row>
    <row r="15" spans="1:6" ht="15" customHeight="1" x14ac:dyDescent="0.25">
      <c r="A15" s="14" t="s">
        <v>11</v>
      </c>
      <c r="B15" s="7">
        <f t="shared" ref="B15:C15" si="5">B16+B17</f>
        <v>279983.59999999998</v>
      </c>
      <c r="C15" s="7">
        <f t="shared" si="5"/>
        <v>325345.96724000003</v>
      </c>
      <c r="D15" s="8">
        <f t="shared" si="1"/>
        <v>116.2017944051009</v>
      </c>
      <c r="E15" s="7">
        <f>E16+E17</f>
        <v>276766.97600000002</v>
      </c>
      <c r="F15" s="8">
        <f t="shared" si="3"/>
        <v>117.55230770017879</v>
      </c>
    </row>
    <row r="16" spans="1:6" ht="30" customHeight="1" x14ac:dyDescent="0.25">
      <c r="A16" s="6" t="s">
        <v>12</v>
      </c>
      <c r="B16" s="27">
        <v>279983.59999999998</v>
      </c>
      <c r="C16" s="27">
        <v>325347.68780000001</v>
      </c>
      <c r="D16" s="8">
        <f t="shared" si="1"/>
        <v>116.20240892680857</v>
      </c>
      <c r="E16" s="7">
        <v>276746.20078000001</v>
      </c>
      <c r="F16" s="8">
        <f t="shared" si="3"/>
        <v>117.56175401252784</v>
      </c>
    </row>
    <row r="17" spans="1:6" ht="15" customHeight="1" x14ac:dyDescent="0.25">
      <c r="A17" s="6" t="s">
        <v>41</v>
      </c>
      <c r="B17" s="27">
        <v>0</v>
      </c>
      <c r="C17" s="27">
        <v>-1.7205600000000001</v>
      </c>
      <c r="D17" s="8">
        <v>0</v>
      </c>
      <c r="E17" s="7">
        <v>20.775220000000001</v>
      </c>
      <c r="F17" s="8">
        <f t="shared" si="3"/>
        <v>-8.2817895550564575</v>
      </c>
    </row>
    <row r="18" spans="1:6" ht="15" customHeight="1" x14ac:dyDescent="0.25">
      <c r="A18" s="14" t="s">
        <v>13</v>
      </c>
      <c r="B18" s="8">
        <f t="shared" ref="B18:C18" si="6">B19+B20+B21</f>
        <v>413786.4</v>
      </c>
      <c r="C18" s="8">
        <f t="shared" si="6"/>
        <v>421770.65556000004</v>
      </c>
      <c r="D18" s="8">
        <f t="shared" ref="D18:D25" si="7">C18/B18*100</f>
        <v>101.92955968586692</v>
      </c>
      <c r="E18" s="8">
        <f>E19+E20+E21</f>
        <v>423522.15830000007</v>
      </c>
      <c r="F18" s="8">
        <f t="shared" si="3"/>
        <v>99.586443659280903</v>
      </c>
    </row>
    <row r="19" spans="1:6" ht="15" customHeight="1" x14ac:dyDescent="0.25">
      <c r="A19" s="6" t="s">
        <v>14</v>
      </c>
      <c r="B19" s="27">
        <v>287660</v>
      </c>
      <c r="C19" s="27">
        <v>307339.98102000001</v>
      </c>
      <c r="D19" s="8">
        <f t="shared" si="7"/>
        <v>106.84140339984705</v>
      </c>
      <c r="E19" s="8">
        <v>327131.79966000002</v>
      </c>
      <c r="F19" s="8">
        <f t="shared" si="3"/>
        <v>93.949894611110764</v>
      </c>
    </row>
    <row r="20" spans="1:6" ht="15" customHeight="1" x14ac:dyDescent="0.25">
      <c r="A20" s="6" t="s">
        <v>15</v>
      </c>
      <c r="B20" s="27">
        <v>124236.4</v>
      </c>
      <c r="C20" s="27">
        <v>112963.61654</v>
      </c>
      <c r="D20" s="8">
        <f t="shared" si="7"/>
        <v>90.926344082732598</v>
      </c>
      <c r="E20" s="8">
        <v>95304.733399999997</v>
      </c>
      <c r="F20" s="8">
        <f t="shared" si="3"/>
        <v>118.52886263884142</v>
      </c>
    </row>
    <row r="21" spans="1:6" ht="15" customHeight="1" x14ac:dyDescent="0.25">
      <c r="A21" s="6" t="s">
        <v>16</v>
      </c>
      <c r="B21" s="27">
        <v>1890</v>
      </c>
      <c r="C21" s="27">
        <v>1467.058</v>
      </c>
      <c r="D21" s="8">
        <f t="shared" si="7"/>
        <v>77.622116402116404</v>
      </c>
      <c r="E21" s="8">
        <v>1085.6252400000001</v>
      </c>
      <c r="F21" s="8">
        <f t="shared" si="3"/>
        <v>135.13484634900342</v>
      </c>
    </row>
    <row r="22" spans="1:6" ht="30" customHeight="1" x14ac:dyDescent="0.25">
      <c r="A22" s="14" t="s">
        <v>17</v>
      </c>
      <c r="B22" s="8">
        <f t="shared" ref="B22:C22" si="8">B23+B24</f>
        <v>34392.699999999997</v>
      </c>
      <c r="C22" s="8">
        <f t="shared" si="8"/>
        <v>43896.348549999995</v>
      </c>
      <c r="D22" s="8">
        <f t="shared" si="7"/>
        <v>127.63274924620632</v>
      </c>
      <c r="E22" s="8">
        <f>E23+E24</f>
        <v>35002.570169999999</v>
      </c>
      <c r="F22" s="8">
        <f t="shared" si="3"/>
        <v>125.40892950661855</v>
      </c>
    </row>
    <row r="23" spans="1:6" ht="15" customHeight="1" x14ac:dyDescent="0.25">
      <c r="A23" s="6" t="s">
        <v>18</v>
      </c>
      <c r="B23" s="27">
        <v>34073.699999999997</v>
      </c>
      <c r="C23" s="27">
        <v>43601.413549999997</v>
      </c>
      <c r="D23" s="8">
        <f t="shared" si="7"/>
        <v>127.96207500212775</v>
      </c>
      <c r="E23" s="8">
        <v>34742.854169999999</v>
      </c>
      <c r="F23" s="8">
        <f t="shared" si="3"/>
        <v>125.49750039721621</v>
      </c>
    </row>
    <row r="24" spans="1:6" ht="30" customHeight="1" x14ac:dyDescent="0.25">
      <c r="A24" s="6" t="s">
        <v>19</v>
      </c>
      <c r="B24" s="27">
        <v>319</v>
      </c>
      <c r="C24" s="27">
        <v>294.935</v>
      </c>
      <c r="D24" s="8">
        <f t="shared" si="7"/>
        <v>92.456112852664575</v>
      </c>
      <c r="E24" s="8">
        <v>259.71600000000001</v>
      </c>
      <c r="F24" s="8">
        <v>0</v>
      </c>
    </row>
    <row r="25" spans="1:6" ht="15" customHeight="1" x14ac:dyDescent="0.25">
      <c r="A25" s="14" t="s">
        <v>20</v>
      </c>
      <c r="B25" s="27">
        <v>17097.400000000001</v>
      </c>
      <c r="C25" s="27">
        <v>17355.813020000001</v>
      </c>
      <c r="D25" s="8">
        <f t="shared" si="7"/>
        <v>101.5114170575643</v>
      </c>
      <c r="E25" s="8">
        <v>16327.51009</v>
      </c>
      <c r="F25" s="8">
        <f t="shared" si="3"/>
        <v>106.29797761160043</v>
      </c>
    </row>
    <row r="26" spans="1:6" ht="30" customHeight="1" x14ac:dyDescent="0.25">
      <c r="A26" s="14" t="s">
        <v>39</v>
      </c>
      <c r="B26" s="27">
        <v>0</v>
      </c>
      <c r="C26" s="27">
        <v>0</v>
      </c>
      <c r="D26" s="8">
        <v>0</v>
      </c>
      <c r="E26" s="8">
        <v>4.6100000000000002E-2</v>
      </c>
      <c r="F26" s="8">
        <v>0</v>
      </c>
    </row>
    <row r="27" spans="1:6" ht="30" customHeight="1" x14ac:dyDescent="0.25">
      <c r="A27" s="14" t="s">
        <v>21</v>
      </c>
      <c r="B27" s="27">
        <v>17779.7</v>
      </c>
      <c r="C27" s="27">
        <v>16978.162690000001</v>
      </c>
      <c r="D27" s="8">
        <f t="shared" ref="D27:D32" si="9">C27/B27*100</f>
        <v>95.491840076041782</v>
      </c>
      <c r="E27" s="8">
        <v>16579.399069999999</v>
      </c>
      <c r="F27" s="8">
        <f t="shared" si="3"/>
        <v>102.40517535235372</v>
      </c>
    </row>
    <row r="28" spans="1:6" ht="15" customHeight="1" x14ac:dyDescent="0.25">
      <c r="A28" s="14" t="s">
        <v>22</v>
      </c>
      <c r="B28" s="27">
        <v>6532.5</v>
      </c>
      <c r="C28" s="27">
        <v>6281.7253300000002</v>
      </c>
      <c r="D28" s="8">
        <f t="shared" si="9"/>
        <v>96.161122541140458</v>
      </c>
      <c r="E28" s="8">
        <v>7179.3089300000001</v>
      </c>
      <c r="F28" s="8">
        <f t="shared" si="3"/>
        <v>87.497632310412371</v>
      </c>
    </row>
    <row r="29" spans="1:6" ht="30" customHeight="1" x14ac:dyDescent="0.25">
      <c r="A29" s="17" t="s">
        <v>32</v>
      </c>
      <c r="B29" s="27">
        <v>7044.3</v>
      </c>
      <c r="C29" s="27">
        <v>11106.8652</v>
      </c>
      <c r="D29" s="8">
        <f t="shared" si="9"/>
        <v>157.67166645372853</v>
      </c>
      <c r="E29" s="7">
        <v>2091.2682799999998</v>
      </c>
      <c r="F29" s="8">
        <f t="shared" si="3"/>
        <v>531.10666413397723</v>
      </c>
    </row>
    <row r="30" spans="1:6" ht="30" customHeight="1" x14ac:dyDescent="0.25">
      <c r="A30" s="18" t="s">
        <v>23</v>
      </c>
      <c r="B30" s="27">
        <v>753</v>
      </c>
      <c r="C30" s="27">
        <v>4448.05188</v>
      </c>
      <c r="D30" s="8">
        <f t="shared" si="9"/>
        <v>590.71074103585659</v>
      </c>
      <c r="E30" s="8">
        <v>728.36685</v>
      </c>
      <c r="F30" s="8">
        <f t="shared" si="3"/>
        <v>610.68840241699627</v>
      </c>
    </row>
    <row r="31" spans="1:6" ht="15" customHeight="1" x14ac:dyDescent="0.25">
      <c r="A31" s="14" t="s">
        <v>24</v>
      </c>
      <c r="B31" s="27">
        <v>2625</v>
      </c>
      <c r="C31" s="27">
        <v>861.64390000000003</v>
      </c>
      <c r="D31" s="8">
        <f t="shared" si="9"/>
        <v>32.824529523809524</v>
      </c>
      <c r="E31" s="9">
        <v>3114.4514100000001</v>
      </c>
      <c r="F31" s="8">
        <f t="shared" si="3"/>
        <v>27.665992708487945</v>
      </c>
    </row>
    <row r="32" spans="1:6" ht="15" customHeight="1" x14ac:dyDescent="0.25">
      <c r="A32" s="14" t="s">
        <v>25</v>
      </c>
      <c r="B32" s="27">
        <v>135284.70000000001</v>
      </c>
      <c r="C32" s="27">
        <v>134867.49501000001</v>
      </c>
      <c r="D32" s="8">
        <f t="shared" si="9"/>
        <v>99.691609627696266</v>
      </c>
      <c r="E32" s="8">
        <v>129106.09015</v>
      </c>
      <c r="F32" s="8">
        <f t="shared" si="3"/>
        <v>104.46253530976439</v>
      </c>
    </row>
    <row r="33" spans="1:6" ht="15" customHeight="1" x14ac:dyDescent="0.25">
      <c r="A33" s="13" t="s">
        <v>33</v>
      </c>
      <c r="B33" s="27">
        <v>0</v>
      </c>
      <c r="C33" s="27">
        <v>2351.6797000000001</v>
      </c>
      <c r="D33" s="8">
        <v>0</v>
      </c>
      <c r="E33" s="8">
        <v>1463.10679</v>
      </c>
      <c r="F33" s="8">
        <f t="shared" si="3"/>
        <v>160.73192442774462</v>
      </c>
    </row>
    <row r="34" spans="1:6" ht="15" customHeight="1" x14ac:dyDescent="0.25">
      <c r="A34" s="5" t="s">
        <v>37</v>
      </c>
      <c r="B34" s="10">
        <f>B35+B40</f>
        <v>20044817.7806</v>
      </c>
      <c r="C34" s="10">
        <f>C35+C40</f>
        <v>13765813.470629999</v>
      </c>
      <c r="D34" s="8">
        <f t="shared" ref="D34:D41" si="10">C34/B34*100</f>
        <v>68.675173909303297</v>
      </c>
      <c r="E34" s="10">
        <f>E35+E40</f>
        <v>13295362.43805</v>
      </c>
      <c r="F34" s="10">
        <f t="shared" si="3"/>
        <v>103.53845963035664</v>
      </c>
    </row>
    <row r="35" spans="1:6" ht="30" customHeight="1" x14ac:dyDescent="0.25">
      <c r="A35" s="14" t="s">
        <v>26</v>
      </c>
      <c r="B35" s="8">
        <v>20028878.880600002</v>
      </c>
      <c r="C35" s="8">
        <v>13962451.77063</v>
      </c>
      <c r="D35" s="8">
        <f t="shared" si="10"/>
        <v>69.711599205655233</v>
      </c>
      <c r="E35" s="8">
        <v>13304050.60805</v>
      </c>
      <c r="F35" s="8">
        <f t="shared" si="3"/>
        <v>104.94887746579688</v>
      </c>
    </row>
    <row r="36" spans="1:6" ht="15" customHeight="1" x14ac:dyDescent="0.25">
      <c r="A36" s="19" t="s">
        <v>27</v>
      </c>
      <c r="B36" s="8">
        <v>9428073.5999999996</v>
      </c>
      <c r="C36" s="8">
        <v>7071056.0999999996</v>
      </c>
      <c r="D36" s="8">
        <f t="shared" si="10"/>
        <v>75.000009545958562</v>
      </c>
      <c r="E36" s="8">
        <v>7094723.4000000004</v>
      </c>
      <c r="F36" s="8">
        <f>C36/E36*100</f>
        <v>99.666409827901106</v>
      </c>
    </row>
    <row r="37" spans="1:6" ht="30" customHeight="1" x14ac:dyDescent="0.25">
      <c r="A37" s="15" t="s">
        <v>28</v>
      </c>
      <c r="B37" s="8">
        <v>8064423.9000000004</v>
      </c>
      <c r="C37" s="8">
        <v>5120189.7889200002</v>
      </c>
      <c r="D37" s="8">
        <f t="shared" si="10"/>
        <v>63.491079491989503</v>
      </c>
      <c r="E37" s="8">
        <v>5321846.7056099996</v>
      </c>
      <c r="F37" s="8">
        <f t="shared" ref="F37:F40" si="11">C37/E37*100</f>
        <v>96.21077178947256</v>
      </c>
    </row>
    <row r="38" spans="1:6" ht="15" customHeight="1" x14ac:dyDescent="0.25">
      <c r="A38" s="19" t="s">
        <v>29</v>
      </c>
      <c r="B38" s="8">
        <v>1439155.1</v>
      </c>
      <c r="C38" s="8">
        <v>1051076.7525599999</v>
      </c>
      <c r="D38" s="8">
        <f t="shared" si="10"/>
        <v>73.034293007056704</v>
      </c>
      <c r="E38" s="8">
        <v>827271.67449999996</v>
      </c>
      <c r="F38" s="8">
        <f t="shared" si="11"/>
        <v>127.05339551185129</v>
      </c>
    </row>
    <row r="39" spans="1:6" ht="15" customHeight="1" x14ac:dyDescent="0.25">
      <c r="A39" s="19" t="s">
        <v>30</v>
      </c>
      <c r="B39" s="8">
        <v>1097226.2805999999</v>
      </c>
      <c r="C39" s="8">
        <v>720129.12915000005</v>
      </c>
      <c r="D39" s="8">
        <f t="shared" si="10"/>
        <v>65.631779140052089</v>
      </c>
      <c r="E39" s="8">
        <v>58030.500939999998</v>
      </c>
      <c r="F39" s="8">
        <f t="shared" si="11"/>
        <v>1240.9493585012642</v>
      </c>
    </row>
    <row r="40" spans="1:6" ht="15" customHeight="1" x14ac:dyDescent="0.25">
      <c r="A40" s="20" t="s">
        <v>36</v>
      </c>
      <c r="B40" s="8">
        <v>15938.9</v>
      </c>
      <c r="C40" s="8">
        <v>-196638.3</v>
      </c>
      <c r="D40" s="8">
        <f t="shared" si="10"/>
        <v>-1233.7005690480521</v>
      </c>
      <c r="E40" s="8">
        <f>-8688.17</f>
        <v>-8688.17</v>
      </c>
      <c r="F40" s="8">
        <f t="shared" si="11"/>
        <v>2263.2878960701737</v>
      </c>
    </row>
    <row r="41" spans="1:6" x14ac:dyDescent="0.25">
      <c r="A41" s="22" t="s">
        <v>31</v>
      </c>
      <c r="B41" s="23">
        <f>B7+B34</f>
        <v>24558956.380600002</v>
      </c>
      <c r="C41" s="23">
        <f>C7+C34</f>
        <v>18164403.31177</v>
      </c>
      <c r="D41" s="8">
        <f t="shared" si="10"/>
        <v>73.962439731839396</v>
      </c>
      <c r="E41" s="23">
        <f>E7+E34</f>
        <v>17574979.747189999</v>
      </c>
      <c r="F41" s="10">
        <f t="shared" si="3"/>
        <v>103.35376525639661</v>
      </c>
    </row>
  </sheetData>
  <mergeCells count="4">
    <mergeCell ref="A4:C4"/>
    <mergeCell ref="A1:F1"/>
    <mergeCell ref="A2:F2"/>
    <mergeCell ref="A3:F3"/>
  </mergeCells>
  <phoneticPr fontId="9" type="noConversion"/>
  <pageMargins left="0.39370078740157483" right="0.39370078740157483" top="0.59055118110236227" bottom="0.59055118110236227" header="0.35433070866141736" footer="0.23622047244094491"/>
  <pageSetup paperSize="9" scale="67" fitToHeight="2" orientation="portrait" r:id="rId1"/>
  <headerFooter alignWithMargins="0">
    <oddFooter xml:space="preserve">&amp;C&amp;"Times New Roman,обычный"&amp;8&amp;P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Консолидированный</vt:lpstr>
      <vt:lpstr>Республиканский</vt:lpstr>
      <vt:lpstr>Консолидированный!Заголовки_для_печати</vt:lpstr>
      <vt:lpstr>Республиканский!Заголовки_для_печати</vt:lpstr>
      <vt:lpstr>Консолидированный!Область_печати</vt:lpstr>
      <vt:lpstr>Республиканский!Область_печати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2019-10-21T13:41:06Z</dcterms:modified>
</cp:coreProperties>
</file>