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00" windowWidth="14820" windowHeight="7830"/>
  </bookViews>
  <sheets>
    <sheet name="Консолидированный" sheetId="9" r:id="rId1"/>
    <sheet name="Республиканский" sheetId="4" r:id="rId2"/>
  </sheets>
  <externalReferences>
    <externalReference r:id="rId3"/>
    <externalReference r:id="rId4"/>
    <externalReference r:id="rId5"/>
  </externalReferences>
  <definedNames>
    <definedName name="Svod0306" localSheetId="0">#REF!</definedName>
    <definedName name="Svod0306">#REF!</definedName>
    <definedName name="XDO_?AM_MM?" localSheetId="0">#REF!</definedName>
    <definedName name="XDO_?AM_MM?">#REF!</definedName>
    <definedName name="XDO_?AM_MM_2?" localSheetId="0">#REF!</definedName>
    <definedName name="XDO_?AM_MM_2?">#REF!</definedName>
    <definedName name="XDO_?AM_MM_3?" localSheetId="0">#REF!</definedName>
    <definedName name="XDO_?AM_MM_3?">#REF!</definedName>
    <definedName name="XDO_?AM_YY?" localSheetId="0">#REF!</definedName>
    <definedName name="XDO_?AM_YY?">#REF!</definedName>
    <definedName name="XDO_?AM_YY_2?" localSheetId="0">#REF!</definedName>
    <definedName name="XDO_?AM_YY_2?">#REF!</definedName>
    <definedName name="XDO_?AM_YY_3?" localSheetId="0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 localSheetId="0">#REF!</definedName>
    <definedName name="XDO_?IL?">#REF!</definedName>
    <definedName name="XDO_?KBK?" localSheetId="0">#REF!</definedName>
    <definedName name="XDO_?KBK?">#REF!</definedName>
    <definedName name="XDO_?KBK_2?" localSheetId="0">#REF!</definedName>
    <definedName name="XDO_?KBK_2?">#REF!</definedName>
    <definedName name="XDO_?NAME_BUD?" localSheetId="0">#REF!</definedName>
    <definedName name="XDO_?NAME_BUD?">#REF!</definedName>
    <definedName name="XDO_?NAME_BUD_2?" localSheetId="0">#REF!</definedName>
    <definedName name="XDO_?NAME_BUD_2?">#REF!</definedName>
    <definedName name="XDO_?NAME_MM?" localSheetId="0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 localSheetId="0">#REF!</definedName>
    <definedName name="XDO_?NOTE?">#REF!</definedName>
    <definedName name="XDO_?NV?" localSheetId="0">#REF!</definedName>
    <definedName name="XDO_?NV?">#REF!</definedName>
    <definedName name="XDO_?REPORT_DATE?" localSheetId="0">#REF!</definedName>
    <definedName name="XDO_?REPORT_DATE?">#REF!</definedName>
    <definedName name="XDO_?REPORT_MM?" localSheetId="0">#REF!</definedName>
    <definedName name="XDO_?REPORT_MM?">#REF!</definedName>
    <definedName name="XDO_?REPORT_MM_2?" localSheetId="0">#REF!</definedName>
    <definedName name="XDO_?REPORT_MM_2?">#REF!</definedName>
    <definedName name="XDO_?SIGN5?" localSheetId="0">#REF!</definedName>
    <definedName name="XDO_?SIGN5?">#REF!</definedName>
    <definedName name="XDO_?SIGN6?" localSheetId="0">#REF!</definedName>
    <definedName name="XDO_?SIGN6?">#REF!</definedName>
    <definedName name="XDO_?SIGN7?" localSheetId="0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 localSheetId="0">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 localSheetId="0">#REF!</definedName>
    <definedName name="А246">#REF!</definedName>
    <definedName name="_xlnm.Print_Titles" localSheetId="0">Консолидированный!$6:$6</definedName>
    <definedName name="_xlnm.Print_Titles" localSheetId="1">Республиканский!$6:$6</definedName>
    <definedName name="_xlnm.Print_Area" localSheetId="0">Консолидированный!$A$1:$F$46</definedName>
    <definedName name="_xlnm.Print_Area" localSheetId="1">Республиканский!$A$1:$F$42</definedName>
  </definedNames>
  <calcPr calcId="144525"/>
</workbook>
</file>

<file path=xl/calcChain.xml><?xml version="1.0" encoding="utf-8"?>
<calcChain xmlns="http://schemas.openxmlformats.org/spreadsheetml/2006/main">
  <c r="E50" i="4" l="1"/>
  <c r="F7" i="4"/>
  <c r="E38" i="9"/>
  <c r="E29" i="9" s="1"/>
  <c r="E26" i="9"/>
  <c r="E20" i="9"/>
  <c r="E15" i="9"/>
  <c r="E11" i="9"/>
  <c r="E8" i="9"/>
  <c r="C38" i="9"/>
  <c r="C29" i="9" s="1"/>
  <c r="B29" i="9"/>
  <c r="C26" i="9"/>
  <c r="B26" i="9"/>
  <c r="C20" i="9"/>
  <c r="B20" i="9"/>
  <c r="C15" i="9"/>
  <c r="B15" i="9"/>
  <c r="C11" i="9"/>
  <c r="B11" i="9"/>
  <c r="C8" i="9"/>
  <c r="B8" i="9"/>
  <c r="B7" i="9" l="1"/>
  <c r="E7" i="9"/>
  <c r="C7" i="9"/>
  <c r="F9" i="4"/>
  <c r="F10" i="4"/>
  <c r="F11" i="4"/>
  <c r="F12" i="4"/>
  <c r="F13" i="4"/>
  <c r="F14" i="4"/>
  <c r="F16" i="4"/>
  <c r="F17" i="4"/>
  <c r="F19" i="4"/>
  <c r="F20" i="4"/>
  <c r="F21" i="4"/>
  <c r="F23" i="4"/>
  <c r="F24" i="4"/>
  <c r="F25" i="4"/>
  <c r="F26" i="4"/>
  <c r="F28" i="4"/>
  <c r="F29" i="4"/>
  <c r="F30" i="4"/>
  <c r="F31" i="4"/>
  <c r="F32" i="4"/>
  <c r="F33" i="4"/>
  <c r="F34" i="4"/>
  <c r="E35" i="4"/>
  <c r="E36" i="4"/>
  <c r="E37" i="4"/>
  <c r="E38" i="4"/>
  <c r="E39" i="4"/>
  <c r="E40" i="4"/>
  <c r="E41" i="4"/>
  <c r="E42" i="4"/>
  <c r="E22" i="4"/>
  <c r="F22" i="4" s="1"/>
  <c r="E18" i="4"/>
  <c r="F18" i="4" s="1"/>
  <c r="E15" i="4"/>
  <c r="F15" i="4" s="1"/>
  <c r="E11" i="4"/>
  <c r="E8" i="4"/>
  <c r="F8" i="4" s="1"/>
  <c r="B8" i="4"/>
  <c r="B11" i="4"/>
  <c r="B15" i="4"/>
  <c r="B18" i="4"/>
  <c r="B22" i="4"/>
  <c r="E7" i="4" l="1"/>
  <c r="B7" i="4"/>
  <c r="D9" i="4" l="1"/>
  <c r="D10" i="4"/>
  <c r="D12" i="4"/>
  <c r="D13" i="4"/>
  <c r="D14" i="4"/>
  <c r="D16" i="4"/>
  <c r="D19" i="4"/>
  <c r="D20" i="4"/>
  <c r="D21" i="4"/>
  <c r="D23" i="4"/>
  <c r="D24" i="4"/>
  <c r="D25" i="4"/>
  <c r="D26" i="4"/>
  <c r="D28" i="4"/>
  <c r="D29" i="4"/>
  <c r="D30" i="4"/>
  <c r="D31" i="4"/>
  <c r="D32" i="4"/>
  <c r="D33" i="4"/>
  <c r="D22" i="4"/>
  <c r="D15" i="4"/>
  <c r="D11" i="4"/>
  <c r="D18" i="4"/>
  <c r="F9" i="9"/>
  <c r="F10" i="9"/>
  <c r="F12" i="9"/>
  <c r="F13" i="9"/>
  <c r="F14" i="9"/>
  <c r="F16" i="9"/>
  <c r="F17" i="9"/>
  <c r="F18" i="9"/>
  <c r="F19" i="9"/>
  <c r="F20" i="9"/>
  <c r="F21" i="9"/>
  <c r="F22" i="9"/>
  <c r="F23" i="9"/>
  <c r="F24" i="9"/>
  <c r="F25" i="9"/>
  <c r="F27" i="9"/>
  <c r="F30" i="9"/>
  <c r="F32" i="9"/>
  <c r="F33" i="9"/>
  <c r="F34" i="9"/>
  <c r="F35" i="9"/>
  <c r="F36" i="9"/>
  <c r="F37" i="9"/>
  <c r="F38" i="9"/>
  <c r="B35" i="4"/>
  <c r="B36" i="4"/>
  <c r="B37" i="4"/>
  <c r="B38" i="4"/>
  <c r="B39" i="4"/>
  <c r="B40" i="4"/>
  <c r="B41" i="4"/>
  <c r="B42" i="4"/>
  <c r="B39" i="9"/>
  <c r="B44" i="9"/>
  <c r="B45" i="9"/>
  <c r="B46" i="9"/>
  <c r="D9" i="9"/>
  <c r="D10" i="9"/>
  <c r="B41" i="9"/>
  <c r="B40" i="9"/>
  <c r="D8" i="9" l="1"/>
  <c r="F8" i="9"/>
  <c r="F26" i="9"/>
  <c r="D8" i="4"/>
  <c r="F11" i="9"/>
  <c r="F15" i="9"/>
  <c r="F29" i="9"/>
  <c r="B50" i="4"/>
  <c r="B43" i="9" l="1"/>
  <c r="B42" i="9"/>
  <c r="F45" i="9" l="1"/>
  <c r="D45" i="9"/>
  <c r="F44" i="9"/>
  <c r="D44" i="9"/>
  <c r="F43" i="9"/>
  <c r="D43" i="9"/>
  <c r="F42" i="9"/>
  <c r="D42" i="9"/>
  <c r="F41" i="9"/>
  <c r="D41" i="9"/>
  <c r="E40" i="9"/>
  <c r="E39" i="9" s="1"/>
  <c r="C40" i="9"/>
  <c r="F40" i="9" s="1"/>
  <c r="F41" i="4"/>
  <c r="D41" i="4"/>
  <c r="F40" i="4"/>
  <c r="D40" i="4"/>
  <c r="F39" i="4"/>
  <c r="D39" i="4"/>
  <c r="F38" i="4"/>
  <c r="D38" i="4"/>
  <c r="F37" i="4"/>
  <c r="D37" i="4"/>
  <c r="C36" i="4"/>
  <c r="C39" i="9" l="1"/>
  <c r="F39" i="9" s="1"/>
  <c r="F36" i="4"/>
  <c r="C35" i="4"/>
  <c r="F35" i="4" s="1"/>
  <c r="D40" i="9"/>
  <c r="D36" i="4"/>
  <c r="D35" i="4" l="1"/>
  <c r="D39" i="9"/>
  <c r="D27" i="9" l="1"/>
  <c r="D28" i="9"/>
  <c r="D30" i="9"/>
  <c r="D32" i="9"/>
  <c r="D33" i="9"/>
  <c r="D34" i="9"/>
  <c r="D35" i="9"/>
  <c r="D36" i="9"/>
  <c r="D37" i="9"/>
  <c r="D38" i="9"/>
  <c r="D21" i="9"/>
  <c r="D22" i="9"/>
  <c r="D23" i="9"/>
  <c r="D24" i="9"/>
  <c r="D25" i="9"/>
  <c r="D16" i="9"/>
  <c r="D17" i="9"/>
  <c r="D18" i="9"/>
  <c r="D19" i="9"/>
  <c r="D12" i="9"/>
  <c r="D13" i="9"/>
  <c r="D14" i="9"/>
  <c r="D11" i="9" l="1"/>
  <c r="D20" i="9"/>
  <c r="D29" i="9"/>
  <c r="D26" i="9"/>
  <c r="D15" i="9"/>
  <c r="C50" i="4" l="1"/>
  <c r="F50" i="4" s="1"/>
  <c r="B54" i="9"/>
  <c r="E54" i="9"/>
  <c r="D7" i="9" l="1"/>
  <c r="D54" i="9" s="1"/>
  <c r="C54" i="9"/>
  <c r="F54" i="9" s="1"/>
  <c r="E46" i="9"/>
  <c r="C42" i="4"/>
  <c r="F42" i="4" s="1"/>
  <c r="C46" i="9"/>
  <c r="D46" i="9" s="1"/>
  <c r="F7" i="9"/>
  <c r="D7" i="4"/>
  <c r="D50" i="4" s="1"/>
  <c r="D42" i="4" l="1"/>
  <c r="F46" i="9"/>
</calcChain>
</file>

<file path=xl/sharedStrings.xml><?xml version="1.0" encoding="utf-8"?>
<sst xmlns="http://schemas.openxmlformats.org/spreadsheetml/2006/main" count="117" uniqueCount="56">
  <si>
    <t>ИНФОРМАЦИЯ</t>
  </si>
  <si>
    <t>(по данным бухгалтерской отчетности)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</si>
  <si>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</si>
  <si>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</si>
  <si>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</si>
  <si>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на алкогольную продукцию</t>
  </si>
  <si>
    <t>Доходы от уплаты акцизов на нефтепродукты</t>
  </si>
  <si>
    <t xml:space="preserve"> </t>
  </si>
  <si>
    <t>Наименование показателей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</si>
  <si>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</si>
  <si>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</si>
  <si>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</si>
  <si>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</si>
  <si>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</si>
  <si>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</si>
  <si>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</si>
  <si>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</si>
  <si>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</si>
  <si>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</si>
  <si>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</si>
  <si>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</si>
  <si>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</si>
  <si>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</si>
  <si>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</si>
  <si>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</si>
  <si>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</si>
  <si>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</si>
  <si>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</si>
  <si>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</si>
  <si>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</si>
  <si>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</si>
  <si>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</si>
  <si>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ДОХОДЫ ОТ ОКАЗАНИЯ ПЛАТНЫХ УСЛУГ (РАБОТ) И КОМПЕНСАЦИИ ЗАТРАТ ГОСУДАРСТВА</t>
  </si>
  <si>
    <t>ПРОЧИЕ НЕНАЛОГОВЫЕ ДОХОДЫ</t>
  </si>
  <si>
    <t xml:space="preserve">об исполнении доходов республиканского бюджета   </t>
  </si>
  <si>
    <t xml:space="preserve"> тыс. рублей</t>
  </si>
  <si>
    <t>ПРОЧИЕ БЕЗВОЗМЕЗДНЫЕ ПОСТУПЛЕНИЯ</t>
  </si>
  <si>
    <t xml:space="preserve">БЕЗВОЗМЕЗДНЫЕ ПОСТУПЛЕНИЯ </t>
  </si>
  <si>
    <t>Темп роста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</si>
  <si>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</si>
  <si>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</si>
  <si>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</si>
  <si>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</si>
  <si>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</si>
  <si>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</si>
  <si>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 xml:space="preserve">об исполнении доходов консолидированного бюджета   </t>
  </si>
  <si>
    <t>Доходы от уплаты акцизов на алкогольную продукцию</t>
  </si>
  <si>
    <t>Карачаево-Черкесской Республики за 6 месяцев 2020 года</t>
  </si>
  <si>
    <r>
      <rPr>
        <b/>
        <sz val="11"/>
        <rFont val="Times New Roman"/>
        <family val="1"/>
        <charset val="204"/>
      </rPr>
      <t>ИНЫЕ</t>
    </r>
    <r>
      <rPr>
        <sz val="11"/>
        <rFont val="Times New Roman"/>
        <family val="1"/>
        <charset val="204"/>
      </rPr>
      <t>, в том числе:</t>
    </r>
  </si>
  <si>
    <t>План на 2020 год по состоянию на 01.10.2020 г. по Отчету об исполнении консолидированного бюджета по форме № 0503317</t>
  </si>
  <si>
    <t>Фактически исполнено за 9 месяцев 2020 года</t>
  </si>
  <si>
    <t>% исполнение годового плана за 9 месяцев 2020 г.</t>
  </si>
  <si>
    <t>Фактически исполнено за 9 месяцев 2019 года</t>
  </si>
  <si>
    <t>План на 2020 год по Закону Карачаево-Черкесской Республики от 19.12.2019 № 70-РЗ (уточнен.на 01.10.2020)</t>
  </si>
  <si>
    <t>Карачаево-Черкесской Республики за 9 месяцев 2020 года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</si>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</sst>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0.00"/>
    <numFmt numFmtId="166" formatCode="dd\.mm\.yyyy"/>
  </numFmts>
  <fonts count="2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</font>
    <font>
      <sz val="12"/>
      <color theme="5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 Cyr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9"/>
      </patternFill>
    </fill>
    <fill>
      <patternFill patternType="solid">
        <fgColor rgb="FFA8FFFF"/>
      </patternFill>
    </fill>
    <fill>
      <patternFill patternType="solid">
        <fgColor rgb="FF99FDCD"/>
      </patternFill>
    </fill>
    <fill>
      <patternFill patternType="solid">
        <fgColor rgb="FFFAFC98"/>
      </patternFill>
    </fill>
    <fill>
      <patternFill patternType="solid">
        <fgColor rgb="FFFFBFFF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392">
    <xf numFmtId="0" fontId="0" fillId="0" borderId="0"/>
    <xf numFmtId="0" fontId="1" fillId="0" borderId="0"/>
    <xf numFmtId="0" fontId="5" fillId="0" borderId="0"/>
    <xf numFmtId="0" fontId="13" fillId="0" borderId="0"/>
    <xf numFmtId="4" fontId="14" fillId="3" borderId="2">
      <alignment horizontal="right" vertical="top" shrinkToFit="1"/>
    </xf>
    <xf numFmtId="0" fontId="16" fillId="0" borderId="0">
      <alignment horizontal="right" vertical="top" wrapText="1"/>
    </xf>
    <xf numFmtId="49" fontId="14" fillId="0" borderId="3">
      <alignment horizontal="center" vertical="center" wrapText="1"/>
    </xf>
    <xf numFmtId="49" fontId="14" fillId="0" borderId="4">
      <alignment horizontal="center" vertical="center" wrapText="1"/>
    </xf>
    <xf numFmtId="49" fontId="14" fillId="4" borderId="4">
      <alignment horizontal="center" vertical="center" wrapText="1"/>
    </xf>
    <xf numFmtId="49" fontId="14" fillId="5" borderId="4">
      <alignment horizontal="center" vertical="center" wrapText="1"/>
    </xf>
    <xf numFmtId="49" fontId="14" fillId="6" borderId="4">
      <alignment horizontal="center" vertical="center" wrapText="1"/>
    </xf>
    <xf numFmtId="49" fontId="14" fillId="7" borderId="4">
      <alignment horizontal="center" vertical="center" wrapText="1"/>
    </xf>
    <xf numFmtId="49" fontId="14" fillId="0" borderId="5">
      <alignment horizontal="center" vertical="center" wrapText="1"/>
    </xf>
    <xf numFmtId="49" fontId="14" fillId="4" borderId="6">
      <alignment horizontal="center" vertical="center" wrapText="1"/>
    </xf>
    <xf numFmtId="49" fontId="14" fillId="5" borderId="6">
      <alignment horizontal="center" vertical="center" wrapText="1"/>
    </xf>
    <xf numFmtId="49" fontId="14" fillId="6" borderId="6">
      <alignment horizontal="center" vertical="center" wrapText="1"/>
    </xf>
    <xf numFmtId="49" fontId="14" fillId="7" borderId="6">
      <alignment horizontal="center" vertical="center" wrapText="1"/>
    </xf>
    <xf numFmtId="49" fontId="14" fillId="0" borderId="6">
      <alignment horizontal="center" vertical="center" wrapText="1"/>
    </xf>
    <xf numFmtId="49" fontId="14" fillId="0" borderId="7">
      <alignment horizontal="center" vertical="center" wrapText="1"/>
    </xf>
    <xf numFmtId="49" fontId="14" fillId="0" borderId="8">
      <alignment horizontal="center" vertical="center" wrapText="1"/>
    </xf>
    <xf numFmtId="49" fontId="14" fillId="4" borderId="8">
      <alignment horizontal="center" vertical="center" wrapText="1"/>
    </xf>
    <xf numFmtId="49" fontId="14" fillId="5" borderId="8">
      <alignment horizontal="center" vertical="center" wrapText="1"/>
    </xf>
    <xf numFmtId="49" fontId="14" fillId="6" borderId="8">
      <alignment horizontal="center" vertical="center" wrapText="1"/>
    </xf>
    <xf numFmtId="49" fontId="14" fillId="7" borderId="8">
      <alignment horizontal="center" vertical="center" wrapText="1"/>
    </xf>
    <xf numFmtId="49" fontId="14" fillId="0" borderId="9">
      <alignment horizontal="center" vertical="center" wrapText="1"/>
    </xf>
    <xf numFmtId="0" fontId="14" fillId="8" borderId="10">
      <alignment horizontal="left" vertical="top" wrapText="1"/>
    </xf>
    <xf numFmtId="49" fontId="14" fillId="8" borderId="11">
      <alignment horizontal="center" vertical="top" wrapText="1" shrinkToFit="1"/>
    </xf>
    <xf numFmtId="4" fontId="14" fillId="8" borderId="11">
      <alignment horizontal="right" vertical="top" wrapText="1" shrinkToFit="1"/>
    </xf>
    <xf numFmtId="165" fontId="14" fillId="8" borderId="11">
      <alignment horizontal="right" vertical="top" wrapText="1" shrinkToFit="1"/>
    </xf>
    <xf numFmtId="165" fontId="14" fillId="8" borderId="12">
      <alignment horizontal="right" vertical="top" shrinkToFit="1"/>
    </xf>
    <xf numFmtId="0" fontId="14" fillId="9" borderId="13">
      <alignment horizontal="left" vertical="top" wrapText="1"/>
    </xf>
    <xf numFmtId="49" fontId="14" fillId="9" borderId="14">
      <alignment horizontal="center" vertical="top" shrinkToFit="1"/>
    </xf>
    <xf numFmtId="4" fontId="14" fillId="9" borderId="14">
      <alignment horizontal="right" vertical="top" shrinkToFit="1"/>
    </xf>
    <xf numFmtId="165" fontId="14" fillId="9" borderId="14">
      <alignment horizontal="right" vertical="top" shrinkToFit="1"/>
    </xf>
    <xf numFmtId="165" fontId="14" fillId="9" borderId="15">
      <alignment horizontal="right" vertical="top" shrinkToFit="1"/>
    </xf>
    <xf numFmtId="0" fontId="14" fillId="3" borderId="16">
      <alignment horizontal="left" vertical="top" wrapText="1"/>
    </xf>
    <xf numFmtId="49" fontId="14" fillId="3" borderId="2">
      <alignment horizontal="center" vertical="top" shrinkToFit="1"/>
    </xf>
    <xf numFmtId="165" fontId="14" fillId="3" borderId="2">
      <alignment horizontal="right" vertical="top" shrinkToFit="1"/>
    </xf>
    <xf numFmtId="165" fontId="14" fillId="3" borderId="17">
      <alignment horizontal="right" vertical="top" shrinkToFit="1"/>
    </xf>
    <xf numFmtId="0" fontId="17" fillId="0" borderId="16">
      <alignment horizontal="left" vertical="top" wrapText="1"/>
    </xf>
    <xf numFmtId="49" fontId="18" fillId="0" borderId="2">
      <alignment horizontal="center" vertical="top" shrinkToFit="1"/>
    </xf>
    <xf numFmtId="4" fontId="18" fillId="0" borderId="2">
      <alignment horizontal="right" vertical="top" shrinkToFit="1"/>
    </xf>
    <xf numFmtId="165" fontId="18" fillId="0" borderId="2">
      <alignment horizontal="right" vertical="top" shrinkToFit="1"/>
    </xf>
    <xf numFmtId="165" fontId="18" fillId="0" borderId="17">
      <alignment horizontal="right" vertical="top" shrinkToFit="1"/>
    </xf>
    <xf numFmtId="0" fontId="18" fillId="0" borderId="18"/>
    <xf numFmtId="0" fontId="18" fillId="0" borderId="19"/>
    <xf numFmtId="0" fontId="18" fillId="0" borderId="20"/>
    <xf numFmtId="0" fontId="14" fillId="10" borderId="21"/>
    <xf numFmtId="0" fontId="14" fillId="10" borderId="22"/>
    <xf numFmtId="4" fontId="14" fillId="10" borderId="22">
      <alignment horizontal="right" shrinkToFit="1"/>
    </xf>
    <xf numFmtId="165" fontId="14" fillId="10" borderId="22">
      <alignment horizontal="right" shrinkToFit="1"/>
    </xf>
    <xf numFmtId="165" fontId="14" fillId="10" borderId="23">
      <alignment horizontal="right" shrinkToFit="1"/>
    </xf>
    <xf numFmtId="0" fontId="18" fillId="0" borderId="24"/>
    <xf numFmtId="0" fontId="18" fillId="0" borderId="0">
      <alignment horizontal="left" vertical="top" wrapText="1"/>
    </xf>
    <xf numFmtId="0" fontId="13" fillId="0" borderId="0"/>
    <xf numFmtId="0" fontId="13" fillId="0" borderId="0"/>
    <xf numFmtId="4" fontId="19" fillId="10" borderId="22">
      <alignment horizontal="right" shrinkToFit="1"/>
    </xf>
    <xf numFmtId="165" fontId="19" fillId="10" borderId="22">
      <alignment horizontal="right" shrinkToFit="1"/>
    </xf>
    <xf numFmtId="165" fontId="19" fillId="10" borderId="23">
      <alignment horizontal="right" shrinkToFit="1"/>
    </xf>
    <xf numFmtId="0" fontId="19" fillId="8" borderId="10">
      <alignment horizontal="left" vertical="top" wrapText="1"/>
    </xf>
    <xf numFmtId="49" fontId="19" fillId="8" borderId="11">
      <alignment horizontal="center" vertical="top" wrapText="1" shrinkToFit="1"/>
    </xf>
    <xf numFmtId="4" fontId="19" fillId="8" borderId="11">
      <alignment horizontal="right" vertical="top" wrapText="1" shrinkToFit="1"/>
    </xf>
    <xf numFmtId="165" fontId="19" fillId="8" borderId="11">
      <alignment horizontal="right" vertical="top" wrapText="1" shrinkToFit="1"/>
    </xf>
    <xf numFmtId="165" fontId="19" fillId="8" borderId="12">
      <alignment horizontal="right" vertical="top" shrinkToFit="1"/>
    </xf>
    <xf numFmtId="0" fontId="20" fillId="9" borderId="13">
      <alignment horizontal="left" vertical="top" wrapText="1"/>
    </xf>
    <xf numFmtId="49" fontId="20" fillId="9" borderId="14">
      <alignment horizontal="center" vertical="top" shrinkToFit="1"/>
    </xf>
    <xf numFmtId="4" fontId="20" fillId="9" borderId="14">
      <alignment horizontal="right" vertical="top" shrinkToFit="1"/>
    </xf>
    <xf numFmtId="165" fontId="20" fillId="9" borderId="14">
      <alignment horizontal="right" vertical="top" shrinkToFit="1"/>
    </xf>
    <xf numFmtId="165" fontId="20" fillId="9" borderId="15">
      <alignment horizontal="right" vertical="top" shrinkToFit="1"/>
    </xf>
    <xf numFmtId="0" fontId="20" fillId="3" borderId="16">
      <alignment horizontal="left" vertical="top" wrapText="1"/>
    </xf>
    <xf numFmtId="49" fontId="20" fillId="3" borderId="2">
      <alignment horizontal="center" vertical="top" shrinkToFit="1"/>
    </xf>
    <xf numFmtId="4" fontId="20" fillId="3" borderId="2">
      <alignment horizontal="right" vertical="top" shrinkToFit="1"/>
    </xf>
    <xf numFmtId="165" fontId="20" fillId="3" borderId="2">
      <alignment horizontal="right" vertical="top" shrinkToFit="1"/>
    </xf>
    <xf numFmtId="165" fontId="20" fillId="3" borderId="17">
      <alignment horizontal="right" vertical="top" shrinkToFit="1"/>
    </xf>
    <xf numFmtId="0" fontId="21" fillId="0" borderId="16">
      <alignment horizontal="left" vertical="top" wrapText="1"/>
    </xf>
    <xf numFmtId="49" fontId="16" fillId="0" borderId="2">
      <alignment horizontal="center" vertical="top" shrinkToFit="1"/>
    </xf>
    <xf numFmtId="4" fontId="16" fillId="0" borderId="2">
      <alignment horizontal="right" vertical="top" shrinkToFit="1"/>
    </xf>
    <xf numFmtId="165" fontId="16" fillId="0" borderId="2">
      <alignment horizontal="right" vertical="top" shrinkToFit="1"/>
    </xf>
    <xf numFmtId="165" fontId="16" fillId="0" borderId="17">
      <alignment horizontal="right" vertical="top" shrinkToFit="1"/>
    </xf>
    <xf numFmtId="0" fontId="21" fillId="0" borderId="16">
      <alignment horizontal="left" vertical="top" wrapText="1"/>
    </xf>
    <xf numFmtId="49" fontId="16" fillId="0" borderId="2">
      <alignment horizontal="center" vertical="top" shrinkToFit="1"/>
    </xf>
    <xf numFmtId="4" fontId="16" fillId="0" borderId="2">
      <alignment horizontal="right" vertical="top" shrinkToFit="1"/>
    </xf>
    <xf numFmtId="165" fontId="16" fillId="0" borderId="2">
      <alignment horizontal="right" vertical="top" shrinkToFit="1"/>
    </xf>
    <xf numFmtId="165" fontId="16" fillId="0" borderId="17">
      <alignment horizontal="right" vertical="top" shrinkToFit="1"/>
    </xf>
    <xf numFmtId="4" fontId="14" fillId="3" borderId="2">
      <alignment horizontal="right" vertical="top" shrinkToFit="1"/>
    </xf>
    <xf numFmtId="4" fontId="14" fillId="9" borderId="14">
      <alignment horizontal="right" vertical="top" shrinkToFit="1"/>
    </xf>
    <xf numFmtId="165" fontId="14" fillId="3" borderId="2">
      <alignment horizontal="right" vertical="top" shrinkToFit="1"/>
    </xf>
    <xf numFmtId="165" fontId="14" fillId="9" borderId="14">
      <alignment horizontal="right" vertical="top" shrinkToFit="1"/>
    </xf>
    <xf numFmtId="165" fontId="14" fillId="3" borderId="17">
      <alignment horizontal="right" vertical="top" shrinkToFit="1"/>
    </xf>
    <xf numFmtId="165" fontId="14" fillId="9" borderId="15">
      <alignment horizontal="right" vertical="top" shrinkToFit="1"/>
    </xf>
    <xf numFmtId="0" fontId="14" fillId="3" borderId="16">
      <alignment horizontal="left" vertical="top" wrapText="1"/>
    </xf>
    <xf numFmtId="49" fontId="18" fillId="0" borderId="2">
      <alignment horizontal="center" vertical="top" shrinkToFit="1"/>
    </xf>
    <xf numFmtId="49" fontId="14" fillId="3" borderId="2">
      <alignment horizontal="center" vertical="top" shrinkToFit="1"/>
    </xf>
    <xf numFmtId="4" fontId="18" fillId="0" borderId="2">
      <alignment horizontal="right" vertical="top" shrinkToFit="1"/>
    </xf>
    <xf numFmtId="4" fontId="14" fillId="3" borderId="2">
      <alignment horizontal="right" vertical="top" shrinkToFit="1"/>
    </xf>
    <xf numFmtId="165" fontId="18" fillId="0" borderId="2">
      <alignment horizontal="right" vertical="top" shrinkToFit="1"/>
    </xf>
    <xf numFmtId="165" fontId="14" fillId="3" borderId="2">
      <alignment horizontal="right" vertical="top" shrinkToFit="1"/>
    </xf>
    <xf numFmtId="165" fontId="18" fillId="0" borderId="17">
      <alignment horizontal="right" vertical="top" shrinkToFit="1"/>
    </xf>
    <xf numFmtId="165" fontId="14" fillId="3" borderId="17">
      <alignment horizontal="right" vertical="top" shrinkToFit="1"/>
    </xf>
    <xf numFmtId="165" fontId="18" fillId="0" borderId="17">
      <alignment horizontal="right" vertical="top" shrinkToFit="1"/>
    </xf>
    <xf numFmtId="49" fontId="14" fillId="0" borderId="3">
      <alignment horizontal="center" vertical="center" wrapText="1"/>
    </xf>
    <xf numFmtId="0" fontId="17" fillId="0" borderId="16">
      <alignment horizontal="left" vertical="top" wrapText="1"/>
    </xf>
    <xf numFmtId="49" fontId="14" fillId="0" borderId="4">
      <alignment horizontal="center" vertical="center" wrapText="1"/>
    </xf>
    <xf numFmtId="49" fontId="18" fillId="0" borderId="2">
      <alignment horizontal="center" vertical="top" shrinkToFit="1"/>
    </xf>
    <xf numFmtId="49" fontId="14" fillId="4" borderId="4">
      <alignment horizontal="center" vertical="center" wrapText="1"/>
    </xf>
    <xf numFmtId="4" fontId="18" fillId="0" borderId="2">
      <alignment horizontal="right" vertical="top" shrinkToFit="1"/>
    </xf>
    <xf numFmtId="49" fontId="14" fillId="5" borderId="4">
      <alignment horizontal="center" vertical="center" wrapText="1"/>
    </xf>
    <xf numFmtId="165" fontId="18" fillId="0" borderId="2">
      <alignment horizontal="right" vertical="top" shrinkToFit="1"/>
    </xf>
    <xf numFmtId="49" fontId="14" fillId="6" borderId="4">
      <alignment horizontal="center" vertical="center" wrapText="1"/>
    </xf>
    <xf numFmtId="165" fontId="18" fillId="0" borderId="17">
      <alignment horizontal="right" vertical="top" shrinkToFit="1"/>
    </xf>
    <xf numFmtId="49" fontId="14" fillId="7" borderId="4">
      <alignment horizontal="center" vertical="center" wrapText="1"/>
    </xf>
    <xf numFmtId="49" fontId="14" fillId="0" borderId="3">
      <alignment horizontal="center" vertical="center" wrapText="1"/>
    </xf>
    <xf numFmtId="49" fontId="14" fillId="0" borderId="5">
      <alignment horizontal="center" vertical="center" wrapText="1"/>
    </xf>
    <xf numFmtId="49" fontId="14" fillId="0" borderId="4">
      <alignment horizontal="center" vertical="center" wrapText="1"/>
    </xf>
    <xf numFmtId="49" fontId="14" fillId="4" borderId="6">
      <alignment horizontal="center" vertical="center" wrapText="1"/>
    </xf>
    <xf numFmtId="49" fontId="14" fillId="4" borderId="4">
      <alignment horizontal="center" vertical="center" wrapText="1"/>
    </xf>
    <xf numFmtId="49" fontId="14" fillId="5" borderId="6">
      <alignment horizontal="center" vertical="center" wrapText="1"/>
    </xf>
    <xf numFmtId="49" fontId="14" fillId="5" borderId="4">
      <alignment horizontal="center" vertical="center" wrapText="1"/>
    </xf>
    <xf numFmtId="49" fontId="14" fillId="6" borderId="6">
      <alignment horizontal="center" vertical="center" wrapText="1"/>
    </xf>
    <xf numFmtId="49" fontId="14" fillId="6" borderId="4">
      <alignment horizontal="center" vertical="center" wrapText="1"/>
    </xf>
    <xf numFmtId="49" fontId="14" fillId="7" borderId="6">
      <alignment horizontal="center" vertical="center" wrapText="1"/>
    </xf>
    <xf numFmtId="49" fontId="14" fillId="7" borderId="4">
      <alignment horizontal="center" vertical="center" wrapText="1"/>
    </xf>
    <xf numFmtId="49" fontId="14" fillId="0" borderId="6">
      <alignment horizontal="center" vertical="center" wrapText="1"/>
    </xf>
    <xf numFmtId="49" fontId="14" fillId="0" borderId="5">
      <alignment horizontal="center" vertical="center" wrapText="1"/>
    </xf>
    <xf numFmtId="0" fontId="18" fillId="0" borderId="18"/>
    <xf numFmtId="49" fontId="14" fillId="4" borderId="6">
      <alignment horizontal="center" vertical="center" wrapText="1"/>
    </xf>
    <xf numFmtId="0" fontId="18" fillId="0" borderId="19"/>
    <xf numFmtId="49" fontId="14" fillId="5" borderId="6">
      <alignment horizontal="center" vertical="center" wrapText="1"/>
    </xf>
    <xf numFmtId="0" fontId="18" fillId="0" borderId="20"/>
    <xf numFmtId="49" fontId="14" fillId="6" borderId="6">
      <alignment horizontal="center" vertical="center" wrapText="1"/>
    </xf>
    <xf numFmtId="0" fontId="14" fillId="10" borderId="21"/>
    <xf numFmtId="49" fontId="14" fillId="7" borderId="6">
      <alignment horizontal="center" vertical="center" wrapText="1"/>
    </xf>
    <xf numFmtId="0" fontId="14" fillId="10" borderId="22"/>
    <xf numFmtId="49" fontId="14" fillId="0" borderId="6">
      <alignment horizontal="center" vertical="center" wrapText="1"/>
    </xf>
    <xf numFmtId="4" fontId="14" fillId="10" borderId="22">
      <alignment horizontal="right" shrinkToFit="1"/>
    </xf>
    <xf numFmtId="0" fontId="18" fillId="0" borderId="18"/>
    <xf numFmtId="165" fontId="14" fillId="10" borderId="22">
      <alignment horizontal="right" shrinkToFit="1"/>
    </xf>
    <xf numFmtId="0" fontId="18" fillId="0" borderId="19"/>
    <xf numFmtId="165" fontId="14" fillId="10" borderId="23">
      <alignment horizontal="right" shrinkToFit="1"/>
    </xf>
    <xf numFmtId="0" fontId="18" fillId="0" borderId="20"/>
    <xf numFmtId="0" fontId="18" fillId="0" borderId="24"/>
    <xf numFmtId="0" fontId="14" fillId="10" borderId="21"/>
    <xf numFmtId="0" fontId="18" fillId="0" borderId="0">
      <alignment horizontal="left" vertical="top" wrapText="1"/>
    </xf>
    <xf numFmtId="0" fontId="14" fillId="10" borderId="22"/>
    <xf numFmtId="4" fontId="14" fillId="10" borderId="22">
      <alignment horizontal="right" shrinkToFit="1"/>
    </xf>
    <xf numFmtId="165" fontId="14" fillId="10" borderId="22">
      <alignment horizontal="right" shrinkToFit="1"/>
    </xf>
    <xf numFmtId="165" fontId="14" fillId="10" borderId="23">
      <alignment horizontal="right" shrinkToFit="1"/>
    </xf>
    <xf numFmtId="0" fontId="18" fillId="0" borderId="24"/>
    <xf numFmtId="0" fontId="18" fillId="0" borderId="0">
      <alignment horizontal="left" vertical="top" wrapText="1"/>
    </xf>
    <xf numFmtId="0" fontId="16" fillId="0" borderId="0">
      <alignment horizontal="right" vertical="top" wrapText="1"/>
    </xf>
    <xf numFmtId="49" fontId="14" fillId="0" borderId="7">
      <alignment horizontal="center" vertical="center" wrapText="1"/>
    </xf>
    <xf numFmtId="49" fontId="14" fillId="0" borderId="8">
      <alignment horizontal="center" vertical="center" wrapText="1"/>
    </xf>
    <xf numFmtId="49" fontId="14" fillId="4" borderId="8">
      <alignment horizontal="center" vertical="center" wrapText="1"/>
    </xf>
    <xf numFmtId="49" fontId="14" fillId="5" borderId="8">
      <alignment horizontal="center" vertical="center" wrapText="1"/>
    </xf>
    <xf numFmtId="49" fontId="14" fillId="6" borderId="8">
      <alignment horizontal="center" vertical="center" wrapText="1"/>
    </xf>
    <xf numFmtId="49" fontId="14" fillId="7" borderId="8">
      <alignment horizontal="center" vertical="center" wrapText="1"/>
    </xf>
    <xf numFmtId="49" fontId="14" fillId="0" borderId="9">
      <alignment horizontal="center" vertical="center" wrapText="1"/>
    </xf>
    <xf numFmtId="49" fontId="17" fillId="0" borderId="16">
      <alignment horizontal="center" vertical="top" shrinkToFit="1"/>
    </xf>
    <xf numFmtId="0" fontId="18" fillId="0" borderId="2">
      <alignment horizontal="left" vertical="top" wrapText="1"/>
    </xf>
    <xf numFmtId="4" fontId="18" fillId="0" borderId="2">
      <alignment horizontal="right" vertical="top" shrinkToFit="1"/>
    </xf>
    <xf numFmtId="165" fontId="18" fillId="0" borderId="2">
      <alignment horizontal="right" vertical="top" shrinkToFit="1"/>
    </xf>
    <xf numFmtId="165" fontId="18" fillId="0" borderId="17">
      <alignment horizontal="right" vertical="top" shrinkToFit="1"/>
    </xf>
    <xf numFmtId="49" fontId="14" fillId="0" borderId="3">
      <alignment horizontal="center" vertical="center" wrapText="1"/>
    </xf>
    <xf numFmtId="49" fontId="14" fillId="0" borderId="4">
      <alignment horizontal="center" vertical="center" wrapText="1"/>
    </xf>
    <xf numFmtId="49" fontId="14" fillId="4" borderId="4">
      <alignment horizontal="center" vertical="center" wrapText="1"/>
    </xf>
    <xf numFmtId="49" fontId="14" fillId="0" borderId="7">
      <alignment horizontal="center" vertical="center" wrapText="1"/>
    </xf>
    <xf numFmtId="49" fontId="14" fillId="5" borderId="4">
      <alignment horizontal="center" vertical="center" wrapText="1"/>
    </xf>
    <xf numFmtId="49" fontId="14" fillId="0" borderId="8">
      <alignment horizontal="center" vertical="center" wrapText="1"/>
    </xf>
    <xf numFmtId="49" fontId="14" fillId="6" borderId="4">
      <alignment horizontal="center" vertical="center" wrapText="1"/>
    </xf>
    <xf numFmtId="49" fontId="14" fillId="4" borderId="8">
      <alignment horizontal="center" vertical="center" wrapText="1"/>
    </xf>
    <xf numFmtId="49" fontId="14" fillId="7" borderId="4">
      <alignment horizontal="center" vertical="center" wrapText="1"/>
    </xf>
    <xf numFmtId="49" fontId="14" fillId="5" borderId="8">
      <alignment horizontal="center" vertical="center" wrapText="1"/>
    </xf>
    <xf numFmtId="49" fontId="14" fillId="0" borderId="5">
      <alignment horizontal="center" vertical="center" wrapText="1"/>
    </xf>
    <xf numFmtId="49" fontId="14" fillId="6" borderId="8">
      <alignment horizontal="center" vertical="center" wrapText="1"/>
    </xf>
    <xf numFmtId="49" fontId="14" fillId="4" borderId="6">
      <alignment horizontal="center" vertical="center" wrapText="1"/>
    </xf>
    <xf numFmtId="49" fontId="14" fillId="7" borderId="8">
      <alignment horizontal="center" vertical="center" wrapText="1"/>
    </xf>
    <xf numFmtId="49" fontId="14" fillId="5" borderId="6">
      <alignment horizontal="center" vertical="center" wrapText="1"/>
    </xf>
    <xf numFmtId="49" fontId="14" fillId="0" borderId="7">
      <alignment horizontal="center" vertical="center" wrapText="1"/>
    </xf>
    <xf numFmtId="49" fontId="14" fillId="0" borderId="9">
      <alignment horizontal="center" vertical="center" wrapText="1"/>
    </xf>
    <xf numFmtId="49" fontId="14" fillId="6" borderId="6">
      <alignment horizontal="center" vertical="center" wrapText="1"/>
    </xf>
    <xf numFmtId="49" fontId="14" fillId="0" borderId="8">
      <alignment horizontal="center" vertical="center" wrapText="1"/>
    </xf>
    <xf numFmtId="0" fontId="14" fillId="8" borderId="10">
      <alignment horizontal="left" vertical="top" wrapText="1"/>
    </xf>
    <xf numFmtId="49" fontId="14" fillId="7" borderId="6">
      <alignment horizontal="center" vertical="center" wrapText="1"/>
    </xf>
    <xf numFmtId="49" fontId="14" fillId="4" borderId="8">
      <alignment horizontal="center" vertical="center" wrapText="1"/>
    </xf>
    <xf numFmtId="49" fontId="14" fillId="8" borderId="11">
      <alignment horizontal="center" vertical="top" wrapText="1" shrinkToFit="1"/>
    </xf>
    <xf numFmtId="49" fontId="14" fillId="0" borderId="6">
      <alignment horizontal="center" vertical="center" wrapText="1"/>
    </xf>
    <xf numFmtId="49" fontId="14" fillId="5" borderId="8">
      <alignment horizontal="center" vertical="center" wrapText="1"/>
    </xf>
    <xf numFmtId="4" fontId="14" fillId="8" borderId="11">
      <alignment horizontal="right" vertical="top" wrapText="1" shrinkToFit="1"/>
    </xf>
    <xf numFmtId="0" fontId="18" fillId="0" borderId="18"/>
    <xf numFmtId="49" fontId="14" fillId="6" borderId="8">
      <alignment horizontal="center" vertical="center" wrapText="1"/>
    </xf>
    <xf numFmtId="165" fontId="14" fillId="8" borderId="11">
      <alignment horizontal="right" vertical="top" wrapText="1" shrinkToFit="1"/>
    </xf>
    <xf numFmtId="0" fontId="18" fillId="0" borderId="19"/>
    <xf numFmtId="49" fontId="14" fillId="7" borderId="8">
      <alignment horizontal="center" vertical="center" wrapText="1"/>
    </xf>
    <xf numFmtId="165" fontId="14" fillId="8" borderId="12">
      <alignment horizontal="right" vertical="top" shrinkToFit="1"/>
    </xf>
    <xf numFmtId="0" fontId="18" fillId="0" borderId="20"/>
    <xf numFmtId="49" fontId="14" fillId="0" borderId="9">
      <alignment horizontal="center" vertical="center" wrapText="1"/>
    </xf>
    <xf numFmtId="0" fontId="14" fillId="9" borderId="13">
      <alignment horizontal="left" vertical="top" wrapText="1"/>
    </xf>
    <xf numFmtId="0" fontId="14" fillId="10" borderId="21"/>
    <xf numFmtId="0" fontId="14" fillId="8" borderId="10">
      <alignment horizontal="left" vertical="top" wrapText="1"/>
    </xf>
    <xf numFmtId="49" fontId="14" fillId="9" borderId="14">
      <alignment horizontal="center" vertical="top" shrinkToFit="1"/>
    </xf>
    <xf numFmtId="0" fontId="14" fillId="10" borderId="22"/>
    <xf numFmtId="49" fontId="14" fillId="8" borderId="11">
      <alignment horizontal="center" vertical="top" wrapText="1" shrinkToFit="1"/>
    </xf>
    <xf numFmtId="4" fontId="14" fillId="9" borderId="14">
      <alignment horizontal="right" vertical="top" shrinkToFit="1"/>
    </xf>
    <xf numFmtId="4" fontId="14" fillId="10" borderId="22">
      <alignment horizontal="right" shrinkToFit="1"/>
    </xf>
    <xf numFmtId="4" fontId="14" fillId="8" borderId="11">
      <alignment horizontal="right" vertical="top" wrapText="1" shrinkToFit="1"/>
    </xf>
    <xf numFmtId="165" fontId="14" fillId="9" borderId="14">
      <alignment horizontal="right" vertical="top" shrinkToFit="1"/>
    </xf>
    <xf numFmtId="165" fontId="14" fillId="10" borderId="22">
      <alignment horizontal="right" shrinkToFit="1"/>
    </xf>
    <xf numFmtId="165" fontId="14" fillId="8" borderId="11">
      <alignment horizontal="right" vertical="top" wrapText="1" shrinkToFit="1"/>
    </xf>
    <xf numFmtId="165" fontId="14" fillId="9" borderId="15">
      <alignment horizontal="right" vertical="top" shrinkToFit="1"/>
    </xf>
    <xf numFmtId="165" fontId="14" fillId="10" borderId="23">
      <alignment horizontal="right" shrinkToFit="1"/>
    </xf>
    <xf numFmtId="165" fontId="14" fillId="8" borderId="12">
      <alignment horizontal="right" vertical="top" shrinkToFit="1"/>
    </xf>
    <xf numFmtId="0" fontId="14" fillId="3" borderId="16">
      <alignment horizontal="left" vertical="top" wrapText="1"/>
    </xf>
    <xf numFmtId="0" fontId="18" fillId="0" borderId="24"/>
    <xf numFmtId="0" fontId="14" fillId="9" borderId="13">
      <alignment horizontal="left" vertical="top" wrapText="1"/>
    </xf>
    <xf numFmtId="49" fontId="14" fillId="3" borderId="2">
      <alignment horizontal="center" vertical="top" shrinkToFit="1"/>
    </xf>
    <xf numFmtId="0" fontId="18" fillId="0" borderId="0">
      <alignment horizontal="left" vertical="top" wrapText="1"/>
    </xf>
    <xf numFmtId="49" fontId="14" fillId="9" borderId="14">
      <alignment horizontal="center" vertical="top" shrinkToFit="1"/>
    </xf>
    <xf numFmtId="0" fontId="16" fillId="0" borderId="0"/>
    <xf numFmtId="0" fontId="16" fillId="0" borderId="0"/>
    <xf numFmtId="0" fontId="13" fillId="0" borderId="0"/>
    <xf numFmtId="49" fontId="20" fillId="0" borderId="8">
      <alignment horizontal="center" vertical="center" wrapText="1"/>
    </xf>
    <xf numFmtId="0" fontId="22" fillId="0" borderId="25"/>
    <xf numFmtId="0" fontId="16" fillId="0" borderId="25"/>
    <xf numFmtId="0" fontId="23" fillId="0" borderId="25"/>
    <xf numFmtId="0" fontId="22" fillId="0" borderId="26">
      <alignment horizontal="left" wrapText="1" indent="1"/>
    </xf>
    <xf numFmtId="0" fontId="22" fillId="0" borderId="27">
      <alignment horizontal="left" wrapText="1"/>
    </xf>
    <xf numFmtId="0" fontId="22" fillId="0" borderId="27">
      <alignment horizontal="left" wrapText="1" indent="2"/>
    </xf>
    <xf numFmtId="0" fontId="22" fillId="0" borderId="28">
      <alignment horizontal="left" wrapText="1" indent="2"/>
    </xf>
    <xf numFmtId="0" fontId="16" fillId="0" borderId="29"/>
    <xf numFmtId="0" fontId="22" fillId="0" borderId="0">
      <alignment horizontal="center" wrapText="1"/>
    </xf>
    <xf numFmtId="49" fontId="22" fillId="0" borderId="25">
      <alignment horizontal="left"/>
    </xf>
    <xf numFmtId="49" fontId="22" fillId="0" borderId="30">
      <alignment horizontal="center" wrapText="1"/>
    </xf>
    <xf numFmtId="49" fontId="22" fillId="0" borderId="30">
      <alignment horizontal="center" shrinkToFit="1"/>
    </xf>
    <xf numFmtId="0" fontId="23" fillId="0" borderId="0">
      <alignment horizontal="center"/>
    </xf>
    <xf numFmtId="49" fontId="22" fillId="0" borderId="31">
      <alignment horizontal="center"/>
    </xf>
    <xf numFmtId="49" fontId="22" fillId="0" borderId="31">
      <alignment horizontal="center" shrinkToFit="1"/>
    </xf>
    <xf numFmtId="0" fontId="22" fillId="0" borderId="32">
      <alignment horizontal="left" wrapText="1" indent="1"/>
    </xf>
    <xf numFmtId="0" fontId="22" fillId="0" borderId="33">
      <alignment horizontal="left" wrapText="1"/>
    </xf>
    <xf numFmtId="0" fontId="22" fillId="0" borderId="33">
      <alignment horizontal="left" wrapText="1" indent="2"/>
    </xf>
    <xf numFmtId="0" fontId="22" fillId="0" borderId="32">
      <alignment horizontal="left" wrapText="1" indent="2"/>
    </xf>
    <xf numFmtId="0" fontId="16" fillId="0" borderId="34"/>
    <xf numFmtId="0" fontId="16" fillId="0" borderId="35"/>
    <xf numFmtId="0" fontId="23" fillId="0" borderId="36">
      <alignment horizontal="center" vertical="center" textRotation="90" wrapText="1"/>
    </xf>
    <xf numFmtId="0" fontId="23" fillId="0" borderId="29">
      <alignment horizontal="center" vertical="center" textRotation="90" wrapText="1"/>
    </xf>
    <xf numFmtId="0" fontId="22" fillId="0" borderId="0">
      <alignment vertical="center"/>
    </xf>
    <xf numFmtId="0" fontId="23" fillId="0" borderId="25">
      <alignment horizontal="center" vertical="center" textRotation="90" wrapText="1"/>
    </xf>
    <xf numFmtId="0" fontId="23" fillId="0" borderId="29">
      <alignment horizontal="center" vertical="center" textRotation="90"/>
    </xf>
    <xf numFmtId="0" fontId="23" fillId="0" borderId="25">
      <alignment horizontal="center" vertical="center" textRotation="90"/>
    </xf>
    <xf numFmtId="0" fontId="23" fillId="0" borderId="36">
      <alignment horizontal="center" vertical="center" textRotation="90"/>
    </xf>
    <xf numFmtId="0" fontId="23" fillId="0" borderId="37">
      <alignment horizontal="center" vertical="center" textRotation="90"/>
    </xf>
    <xf numFmtId="0" fontId="24" fillId="0" borderId="25">
      <alignment wrapText="1"/>
    </xf>
    <xf numFmtId="0" fontId="24" fillId="0" borderId="29">
      <alignment wrapText="1"/>
    </xf>
    <xf numFmtId="0" fontId="22" fillId="0" borderId="37">
      <alignment horizontal="center" vertical="top" wrapText="1"/>
    </xf>
    <xf numFmtId="0" fontId="23" fillId="0" borderId="38"/>
    <xf numFmtId="49" fontId="25" fillId="0" borderId="39">
      <alignment horizontal="left" vertical="center" wrapText="1"/>
    </xf>
    <xf numFmtId="49" fontId="22" fillId="0" borderId="40">
      <alignment horizontal="left" vertical="center" wrapText="1" indent="2"/>
    </xf>
    <xf numFmtId="49" fontId="22" fillId="0" borderId="28">
      <alignment horizontal="left" vertical="center" wrapText="1" indent="3"/>
    </xf>
    <xf numFmtId="49" fontId="22" fillId="0" borderId="39">
      <alignment horizontal="left" vertical="center" wrapText="1" indent="3"/>
    </xf>
    <xf numFmtId="49" fontId="22" fillId="0" borderId="41">
      <alignment horizontal="left" vertical="center" wrapText="1" indent="3"/>
    </xf>
    <xf numFmtId="0" fontId="25" fillId="0" borderId="38">
      <alignment horizontal="left" vertical="center" wrapText="1"/>
    </xf>
    <xf numFmtId="49" fontId="22" fillId="0" borderId="29">
      <alignment horizontal="left" vertical="center" wrapText="1" indent="3"/>
    </xf>
    <xf numFmtId="49" fontId="22" fillId="0" borderId="0">
      <alignment horizontal="left" vertical="center" wrapText="1" indent="3"/>
    </xf>
    <xf numFmtId="49" fontId="22" fillId="0" borderId="25">
      <alignment horizontal="left" vertical="center" wrapText="1" indent="3"/>
    </xf>
    <xf numFmtId="49" fontId="25" fillId="0" borderId="38">
      <alignment horizontal="left" vertical="center" wrapText="1"/>
    </xf>
    <xf numFmtId="0" fontId="22" fillId="0" borderId="39">
      <alignment horizontal="left" vertical="center" wrapText="1"/>
    </xf>
    <xf numFmtId="0" fontId="22" fillId="0" borderId="41">
      <alignment horizontal="left" vertical="center" wrapText="1"/>
    </xf>
    <xf numFmtId="49" fontId="22" fillId="0" borderId="39">
      <alignment horizontal="left" vertical="center" wrapText="1"/>
    </xf>
    <xf numFmtId="49" fontId="22" fillId="0" borderId="41">
      <alignment horizontal="left" vertical="center" wrapText="1"/>
    </xf>
    <xf numFmtId="49" fontId="23" fillId="0" borderId="42">
      <alignment horizontal="center"/>
    </xf>
    <xf numFmtId="49" fontId="23" fillId="0" borderId="43">
      <alignment horizontal="center" vertical="center" wrapText="1"/>
    </xf>
    <xf numFmtId="49" fontId="22" fillId="0" borderId="44">
      <alignment horizontal="center" vertical="center" wrapText="1"/>
    </xf>
    <xf numFmtId="49" fontId="22" fillId="0" borderId="30">
      <alignment horizontal="center" vertical="center" wrapText="1"/>
    </xf>
    <xf numFmtId="49" fontId="22" fillId="0" borderId="43">
      <alignment horizontal="center" vertical="center" wrapText="1"/>
    </xf>
    <xf numFmtId="49" fontId="22" fillId="0" borderId="45">
      <alignment horizontal="center" vertical="center" wrapText="1"/>
    </xf>
    <xf numFmtId="49" fontId="22" fillId="0" borderId="46">
      <alignment horizontal="center" vertical="center" wrapText="1"/>
    </xf>
    <xf numFmtId="49" fontId="22" fillId="0" borderId="0">
      <alignment horizontal="center" vertical="center" wrapText="1"/>
    </xf>
    <xf numFmtId="49" fontId="22" fillId="0" borderId="25">
      <alignment horizontal="center" vertical="center" wrapText="1"/>
    </xf>
    <xf numFmtId="49" fontId="23" fillId="0" borderId="42">
      <alignment horizontal="center" vertical="center" wrapText="1"/>
    </xf>
    <xf numFmtId="0" fontId="23" fillId="0" borderId="42">
      <alignment horizontal="center" vertical="center"/>
    </xf>
    <xf numFmtId="0" fontId="22" fillId="0" borderId="44">
      <alignment horizontal="center" vertical="center"/>
    </xf>
    <xf numFmtId="0" fontId="22" fillId="0" borderId="30">
      <alignment horizontal="center" vertical="center"/>
    </xf>
    <xf numFmtId="0" fontId="22" fillId="0" borderId="43">
      <alignment horizontal="center" vertical="center"/>
    </xf>
    <xf numFmtId="0" fontId="23" fillId="0" borderId="43">
      <alignment horizontal="center" vertical="center"/>
    </xf>
    <xf numFmtId="0" fontId="22" fillId="0" borderId="45">
      <alignment horizontal="center" vertical="center"/>
    </xf>
    <xf numFmtId="49" fontId="23" fillId="0" borderId="42">
      <alignment horizontal="center" vertical="center"/>
    </xf>
    <xf numFmtId="49" fontId="22" fillId="0" borderId="44">
      <alignment horizontal="center" vertical="center"/>
    </xf>
    <xf numFmtId="49" fontId="22" fillId="0" borderId="30">
      <alignment horizontal="center" vertical="center"/>
    </xf>
    <xf numFmtId="49" fontId="22" fillId="0" borderId="43">
      <alignment horizontal="center" vertical="center"/>
    </xf>
    <xf numFmtId="49" fontId="22" fillId="0" borderId="45">
      <alignment horizontal="center" vertical="center"/>
    </xf>
    <xf numFmtId="49" fontId="22" fillId="0" borderId="37">
      <alignment horizontal="center" vertical="top" wrapText="1"/>
    </xf>
    <xf numFmtId="0" fontId="22" fillId="0" borderId="34">
      <alignment shrinkToFit="1"/>
    </xf>
    <xf numFmtId="4" fontId="22" fillId="0" borderId="47">
      <alignment horizontal="right" shrinkToFit="1"/>
    </xf>
    <xf numFmtId="4" fontId="22" fillId="0" borderId="46">
      <alignment horizontal="right"/>
    </xf>
    <xf numFmtId="4" fontId="22" fillId="0" borderId="0">
      <alignment horizontal="right" shrinkToFit="1"/>
    </xf>
    <xf numFmtId="4" fontId="22" fillId="0" borderId="25">
      <alignment horizontal="right"/>
    </xf>
    <xf numFmtId="49" fontId="22" fillId="0" borderId="25">
      <alignment horizontal="center" wrapText="1"/>
    </xf>
    <xf numFmtId="0" fontId="22" fillId="0" borderId="29">
      <alignment horizontal="center"/>
    </xf>
    <xf numFmtId="0" fontId="26" fillId="0" borderId="25"/>
    <xf numFmtId="0" fontId="26" fillId="0" borderId="29"/>
    <xf numFmtId="0" fontId="22" fillId="0" borderId="25">
      <alignment horizontal="center"/>
    </xf>
    <xf numFmtId="49" fontId="22" fillId="0" borderId="29">
      <alignment horizontal="center"/>
    </xf>
    <xf numFmtId="49" fontId="22" fillId="0" borderId="0">
      <alignment horizontal="left"/>
    </xf>
    <xf numFmtId="4" fontId="22" fillId="0" borderId="34">
      <alignment horizontal="right" shrinkToFit="1"/>
    </xf>
    <xf numFmtId="0" fontId="22" fillId="0" borderId="37">
      <alignment horizontal="center" vertical="top"/>
    </xf>
    <xf numFmtId="4" fontId="22" fillId="0" borderId="35">
      <alignment horizontal="right" shrinkToFit="1"/>
    </xf>
    <xf numFmtId="4" fontId="22" fillId="0" borderId="48">
      <alignment horizontal="right" shrinkToFit="1"/>
    </xf>
    <xf numFmtId="0" fontId="22" fillId="0" borderId="35">
      <alignment shrinkToFit="1"/>
    </xf>
    <xf numFmtId="0" fontId="24" fillId="0" borderId="37">
      <alignment wrapText="1"/>
    </xf>
    <xf numFmtId="0" fontId="27" fillId="0" borderId="49"/>
    <xf numFmtId="0" fontId="16" fillId="11" borderId="0"/>
    <xf numFmtId="0" fontId="23" fillId="0" borderId="0"/>
    <xf numFmtId="0" fontId="19" fillId="0" borderId="0"/>
    <xf numFmtId="0" fontId="22" fillId="0" borderId="0">
      <alignment horizontal="left"/>
    </xf>
    <xf numFmtId="0" fontId="22" fillId="0" borderId="0"/>
    <xf numFmtId="0" fontId="27" fillId="0" borderId="0"/>
    <xf numFmtId="0" fontId="16" fillId="0" borderId="0"/>
    <xf numFmtId="49" fontId="22" fillId="0" borderId="37">
      <alignment horizontal="center" vertical="center" wrapText="1"/>
    </xf>
    <xf numFmtId="0" fontId="22" fillId="0" borderId="50">
      <alignment horizontal="left" wrapText="1"/>
    </xf>
    <xf numFmtId="0" fontId="22" fillId="0" borderId="27">
      <alignment horizontal="left" wrapText="1" indent="1"/>
    </xf>
    <xf numFmtId="0" fontId="22" fillId="0" borderId="51">
      <alignment horizontal="left" wrapText="1" indent="2"/>
    </xf>
    <xf numFmtId="0" fontId="27" fillId="0" borderId="0"/>
    <xf numFmtId="0" fontId="28" fillId="0" borderId="0">
      <alignment horizontal="center" vertical="top"/>
    </xf>
    <xf numFmtId="0" fontId="22" fillId="0" borderId="29">
      <alignment horizontal="left"/>
    </xf>
    <xf numFmtId="49" fontId="22" fillId="0" borderId="42">
      <alignment horizontal="center" wrapText="1"/>
    </xf>
    <xf numFmtId="49" fontId="22" fillId="0" borderId="44">
      <alignment horizontal="center" wrapText="1"/>
    </xf>
    <xf numFmtId="49" fontId="22" fillId="0" borderId="43">
      <alignment horizontal="center"/>
    </xf>
    <xf numFmtId="0" fontId="22" fillId="0" borderId="46"/>
    <xf numFmtId="49" fontId="22" fillId="0" borderId="29"/>
    <xf numFmtId="49" fontId="22" fillId="0" borderId="0"/>
    <xf numFmtId="49" fontId="22" fillId="0" borderId="52">
      <alignment horizontal="center"/>
    </xf>
    <xf numFmtId="49" fontId="22" fillId="0" borderId="34">
      <alignment horizontal="center"/>
    </xf>
    <xf numFmtId="49" fontId="22" fillId="0" borderId="37">
      <alignment horizontal="center"/>
    </xf>
    <xf numFmtId="49" fontId="22" fillId="0" borderId="47">
      <alignment horizontal="center" vertical="center" wrapText="1"/>
    </xf>
    <xf numFmtId="4" fontId="22" fillId="0" borderId="37">
      <alignment horizontal="right" shrinkToFit="1"/>
    </xf>
    <xf numFmtId="0" fontId="22" fillId="12" borderId="0"/>
    <xf numFmtId="0" fontId="15" fillId="0" borderId="0">
      <alignment horizontal="center" wrapText="1"/>
    </xf>
    <xf numFmtId="0" fontId="22" fillId="0" borderId="0">
      <alignment horizontal="center"/>
    </xf>
    <xf numFmtId="0" fontId="22" fillId="0" borderId="25">
      <alignment wrapText="1"/>
    </xf>
    <xf numFmtId="0" fontId="22" fillId="0" borderId="53">
      <alignment wrapText="1"/>
    </xf>
    <xf numFmtId="0" fontId="20" fillId="0" borderId="54"/>
    <xf numFmtId="49" fontId="18" fillId="0" borderId="55">
      <alignment horizontal="right"/>
    </xf>
    <xf numFmtId="0" fontId="22" fillId="0" borderId="55">
      <alignment horizontal="right"/>
    </xf>
    <xf numFmtId="0" fontId="20" fillId="0" borderId="25"/>
    <xf numFmtId="0" fontId="27" fillId="0" borderId="46"/>
    <xf numFmtId="0" fontId="22" fillId="0" borderId="47">
      <alignment horizontal="center"/>
    </xf>
    <xf numFmtId="49" fontId="16" fillId="0" borderId="56">
      <alignment horizontal="center"/>
    </xf>
    <xf numFmtId="166" fontId="22" fillId="0" borderId="57">
      <alignment horizontal="center"/>
    </xf>
    <xf numFmtId="0" fontId="22" fillId="0" borderId="58">
      <alignment horizontal="center"/>
    </xf>
    <xf numFmtId="49" fontId="22" fillId="0" borderId="59">
      <alignment horizontal="center"/>
    </xf>
    <xf numFmtId="49" fontId="22" fillId="0" borderId="57">
      <alignment horizontal="center"/>
    </xf>
    <xf numFmtId="0" fontId="22" fillId="0" borderId="57">
      <alignment horizontal="center"/>
    </xf>
    <xf numFmtId="49" fontId="22" fillId="0" borderId="60">
      <alignment horizontal="center"/>
    </xf>
    <xf numFmtId="0" fontId="20" fillId="0" borderId="0"/>
    <xf numFmtId="0" fontId="16" fillId="0" borderId="61"/>
    <xf numFmtId="0" fontId="16" fillId="0" borderId="49"/>
    <xf numFmtId="4" fontId="22" fillId="0" borderId="51">
      <alignment horizontal="right" shrinkToFit="1"/>
    </xf>
    <xf numFmtId="49" fontId="22" fillId="0" borderId="35">
      <alignment horizontal="center"/>
    </xf>
    <xf numFmtId="0" fontId="22" fillId="0" borderId="62">
      <alignment horizontal="left" wrapText="1"/>
    </xf>
    <xf numFmtId="0" fontId="22" fillId="0" borderId="33">
      <alignment horizontal="left" wrapText="1" indent="1"/>
    </xf>
    <xf numFmtId="0" fontId="22" fillId="0" borderId="57">
      <alignment horizontal="left" wrapText="1" indent="2"/>
    </xf>
    <xf numFmtId="0" fontId="22" fillId="12" borderId="46"/>
    <xf numFmtId="0" fontId="15" fillId="0" borderId="0">
      <alignment horizontal="left" wrapText="1"/>
    </xf>
    <xf numFmtId="49" fontId="16" fillId="0" borderId="0"/>
    <xf numFmtId="0" fontId="22" fillId="0" borderId="0">
      <alignment horizontal="right"/>
    </xf>
    <xf numFmtId="49" fontId="22" fillId="0" borderId="0">
      <alignment horizontal="right"/>
    </xf>
    <xf numFmtId="0" fontId="22" fillId="0" borderId="0">
      <alignment horizontal="left" wrapText="1"/>
    </xf>
    <xf numFmtId="0" fontId="22" fillId="0" borderId="25">
      <alignment horizontal="left"/>
    </xf>
    <xf numFmtId="0" fontId="22" fillId="0" borderId="26">
      <alignment horizontal="left" wrapText="1"/>
    </xf>
    <xf numFmtId="0" fontId="22" fillId="0" borderId="53"/>
    <xf numFmtId="0" fontId="23" fillId="0" borderId="63">
      <alignment horizontal="left" wrapText="1"/>
    </xf>
    <xf numFmtId="0" fontId="22" fillId="0" borderId="64">
      <alignment horizontal="left" wrapText="1" indent="2"/>
    </xf>
    <xf numFmtId="49" fontId="22" fillId="0" borderId="0">
      <alignment horizontal="center" wrapText="1"/>
    </xf>
    <xf numFmtId="49" fontId="22" fillId="0" borderId="43">
      <alignment horizontal="center" wrapText="1"/>
    </xf>
    <xf numFmtId="0" fontId="22" fillId="0" borderId="65"/>
    <xf numFmtId="0" fontId="22" fillId="0" borderId="66">
      <alignment horizontal="center" wrapText="1"/>
    </xf>
    <xf numFmtId="0" fontId="16" fillId="0" borderId="46"/>
    <xf numFmtId="49" fontId="22" fillId="0" borderId="0">
      <alignment horizontal="center"/>
    </xf>
    <xf numFmtId="49" fontId="22" fillId="0" borderId="52">
      <alignment horizontal="center" wrapText="1"/>
    </xf>
    <xf numFmtId="49" fontId="22" fillId="0" borderId="67">
      <alignment horizontal="center" wrapText="1"/>
    </xf>
    <xf numFmtId="49" fontId="22" fillId="0" borderId="25"/>
    <xf numFmtId="4" fontId="22" fillId="0" borderId="31">
      <alignment horizontal="right" shrinkToFit="1"/>
    </xf>
    <xf numFmtId="4" fontId="22" fillId="0" borderId="52">
      <alignment horizontal="right" shrinkToFit="1"/>
    </xf>
    <xf numFmtId="4" fontId="22" fillId="0" borderId="64">
      <alignment horizontal="right" shrinkToFit="1"/>
    </xf>
    <xf numFmtId="49" fontId="22" fillId="0" borderId="51">
      <alignment horizontal="center"/>
    </xf>
    <xf numFmtId="4" fontId="22" fillId="0" borderId="68">
      <alignment horizontal="right" shrinkToFit="1"/>
    </xf>
    <xf numFmtId="0" fontId="22" fillId="0" borderId="32">
      <alignment horizontal="left" wrapText="1"/>
    </xf>
    <xf numFmtId="0" fontId="23" fillId="0" borderId="57">
      <alignment horizontal="left" wrapText="1"/>
    </xf>
    <xf numFmtId="0" fontId="22" fillId="0" borderId="59">
      <alignment horizontal="left" wrapText="1" indent="2"/>
    </xf>
    <xf numFmtId="0" fontId="13" fillId="0" borderId="0"/>
    <xf numFmtId="0" fontId="13" fillId="0" borderId="0"/>
    <xf numFmtId="0" fontId="13" fillId="0" borderId="0"/>
    <xf numFmtId="0" fontId="13" fillId="0" borderId="0"/>
  </cellStyleXfs>
  <cellXfs count="46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wrapText="1" indent="1"/>
    </xf>
    <xf numFmtId="0" fontId="4" fillId="0" borderId="1" xfId="2" applyFont="1" applyBorder="1" applyAlignment="1">
      <alignment horizontal="left" vertical="center" wrapText="1" indent="1"/>
    </xf>
    <xf numFmtId="0" fontId="4" fillId="0" borderId="1" xfId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indent="1"/>
    </xf>
    <xf numFmtId="0" fontId="4" fillId="0" borderId="1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top"/>
    </xf>
    <xf numFmtId="164" fontId="4" fillId="2" borderId="1" xfId="1" applyNumberFormat="1" applyFont="1" applyFill="1" applyBorder="1" applyAlignment="1">
      <alignment horizontal="right"/>
    </xf>
    <xf numFmtId="0" fontId="11" fillId="0" borderId="0" xfId="1" applyFont="1" applyFill="1" applyBorder="1"/>
    <xf numFmtId="164" fontId="12" fillId="0" borderId="0" xfId="1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vertical="center" wrapText="1"/>
    </xf>
    <xf numFmtId="164" fontId="3" fillId="0" borderId="0" xfId="1" applyNumberFormat="1" applyFont="1" applyFill="1" applyBorder="1"/>
    <xf numFmtId="164" fontId="8" fillId="2" borderId="1" xfId="1" applyNumberFormat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 wrapText="1"/>
    </xf>
    <xf numFmtId="164" fontId="3" fillId="2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 vertical="top"/>
    </xf>
    <xf numFmtId="4" fontId="4" fillId="2" borderId="1" xfId="41" applyNumberFormat="1" applyFont="1" applyFill="1" applyBorder="1" applyProtection="1">
      <alignment horizontal="right" vertical="top" shrinkToFit="1"/>
    </xf>
    <xf numFmtId="4" fontId="3" fillId="0" borderId="0" xfId="1" applyNumberFormat="1" applyFont="1" applyFill="1" applyBorder="1"/>
    <xf numFmtId="4" fontId="4" fillId="2" borderId="1" xfId="4" applyNumberFormat="1" applyFont="1" applyFill="1" applyBorder="1" applyProtection="1">
      <alignment horizontal="right" vertical="top" shrinkToFit="1"/>
    </xf>
    <xf numFmtId="4" fontId="4" fillId="2" borderId="1" xfId="32" applyNumberFormat="1" applyFont="1" applyFill="1" applyBorder="1" applyProtection="1">
      <alignment horizontal="right" vertical="top" shrinkToFit="1"/>
    </xf>
    <xf numFmtId="164" fontId="4" fillId="0" borderId="1" xfId="1" applyNumberFormat="1" applyFont="1" applyFill="1" applyBorder="1" applyAlignment="1">
      <alignment horizontal="right" vertical="top"/>
    </xf>
    <xf numFmtId="164" fontId="3" fillId="0" borderId="0" xfId="0" applyNumberFormat="1" applyFont="1"/>
    <xf numFmtId="164" fontId="8" fillId="0" borderId="1" xfId="1" applyNumberFormat="1" applyFont="1" applyFill="1" applyBorder="1" applyAlignment="1">
      <alignment horizontal="right"/>
    </xf>
    <xf numFmtId="0" fontId="2" fillId="0" borderId="0" xfId="1" applyFont="1" applyFill="1" applyBorder="1"/>
    <xf numFmtId="164" fontId="8" fillId="0" borderId="1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horizontal="center"/>
    </xf>
    <xf numFmtId="0" fontId="10" fillId="0" borderId="0" xfId="0" applyFont="1" applyAlignment="1"/>
    <xf numFmtId="0" fontId="2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</cellXfs>
  <cellStyles count="392">
    <cellStyle name="br" xfId="54"/>
    <cellStyle name="col" xfId="55"/>
    <cellStyle name="ex58" xfId="56"/>
    <cellStyle name="ex59" xfId="57"/>
    <cellStyle name="ex60" xfId="58"/>
    <cellStyle name="ex61" xfId="59"/>
    <cellStyle name="ex62" xfId="60"/>
    <cellStyle name="ex63" xfId="61"/>
    <cellStyle name="ex64" xfId="62"/>
    <cellStyle name="ex65" xfId="63"/>
    <cellStyle name="ex66" xfId="64"/>
    <cellStyle name="ex67" xfId="65"/>
    <cellStyle name="ex68" xfId="66"/>
    <cellStyle name="ex69" xfId="67"/>
    <cellStyle name="ex70" xfId="68"/>
    <cellStyle name="ex71" xfId="69"/>
    <cellStyle name="ex72" xfId="70"/>
    <cellStyle name="ex73" xfId="71"/>
    <cellStyle name="ex74" xfId="72"/>
    <cellStyle name="ex75" xfId="73"/>
    <cellStyle name="ex76" xfId="74"/>
    <cellStyle name="ex77" xfId="75"/>
    <cellStyle name="ex78" xfId="76"/>
    <cellStyle name="ex79" xfId="77"/>
    <cellStyle name="ex80" xfId="78"/>
    <cellStyle name="ex81" xfId="79"/>
    <cellStyle name="ex82" xfId="80"/>
    <cellStyle name="ex83" xfId="81"/>
    <cellStyle name="ex84" xfId="82"/>
    <cellStyle name="ex85" xfId="83"/>
    <cellStyle name="st100" xfId="84"/>
    <cellStyle name="st100 2" xfId="4"/>
    <cellStyle name="st100 3" xfId="85"/>
    <cellStyle name="st101" xfId="37"/>
    <cellStyle name="st101 2" xfId="86"/>
    <cellStyle name="st101 3" xfId="87"/>
    <cellStyle name="st102" xfId="38"/>
    <cellStyle name="st102 2" xfId="88"/>
    <cellStyle name="st102 3" xfId="89"/>
    <cellStyle name="st103" xfId="39"/>
    <cellStyle name="st103 2" xfId="90"/>
    <cellStyle name="st104" xfId="40"/>
    <cellStyle name="st104 2" xfId="91"/>
    <cellStyle name="st104 3" xfId="92"/>
    <cellStyle name="st105" xfId="41"/>
    <cellStyle name="st105 2" xfId="93"/>
    <cellStyle name="st105 3" xfId="94"/>
    <cellStyle name="st106" xfId="42"/>
    <cellStyle name="st106 2" xfId="95"/>
    <cellStyle name="st106 3" xfId="96"/>
    <cellStyle name="st107" xfId="43"/>
    <cellStyle name="st107 2" xfId="97"/>
    <cellStyle name="st107 3" xfId="98"/>
    <cellStyle name="st107 4" xfId="99"/>
    <cellStyle name="st108" xfId="6"/>
    <cellStyle name="st108 2" xfId="100"/>
    <cellStyle name="st108 3" xfId="101"/>
    <cellStyle name="st109" xfId="7"/>
    <cellStyle name="st109 2" xfId="102"/>
    <cellStyle name="st109 3" xfId="103"/>
    <cellStyle name="st110" xfId="8"/>
    <cellStyle name="st110 2" xfId="104"/>
    <cellStyle name="st110 3" xfId="105"/>
    <cellStyle name="st111" xfId="9"/>
    <cellStyle name="st111 2" xfId="106"/>
    <cellStyle name="st111 3" xfId="107"/>
    <cellStyle name="st112" xfId="10"/>
    <cellStyle name="st112 2" xfId="108"/>
    <cellStyle name="st112 3" xfId="109"/>
    <cellStyle name="st113" xfId="11"/>
    <cellStyle name="st113 2" xfId="110"/>
    <cellStyle name="st113 3" xfId="111"/>
    <cellStyle name="st114" xfId="12"/>
    <cellStyle name="st114 2" xfId="112"/>
    <cellStyle name="st114 3" xfId="113"/>
    <cellStyle name="st115" xfId="13"/>
    <cellStyle name="st115 2" xfId="114"/>
    <cellStyle name="st115 3" xfId="115"/>
    <cellStyle name="st116" xfId="14"/>
    <cellStyle name="st116 2" xfId="116"/>
    <cellStyle name="st116 3" xfId="117"/>
    <cellStyle name="st117" xfId="15"/>
    <cellStyle name="st117 2" xfId="118"/>
    <cellStyle name="st117 3" xfId="119"/>
    <cellStyle name="st118" xfId="16"/>
    <cellStyle name="st118 2" xfId="120"/>
    <cellStyle name="st118 3" xfId="121"/>
    <cellStyle name="st119" xfId="17"/>
    <cellStyle name="st119 2" xfId="122"/>
    <cellStyle name="st119 3" xfId="123"/>
    <cellStyle name="st120" xfId="44"/>
    <cellStyle name="st120 2" xfId="124"/>
    <cellStyle name="st120 3" xfId="125"/>
    <cellStyle name="st121" xfId="45"/>
    <cellStyle name="st121 2" xfId="126"/>
    <cellStyle name="st121 3" xfId="127"/>
    <cellStyle name="st122" xfId="46"/>
    <cellStyle name="st122 2" xfId="128"/>
    <cellStyle name="st122 3" xfId="129"/>
    <cellStyle name="st123" xfId="47"/>
    <cellStyle name="st123 2" xfId="130"/>
    <cellStyle name="st123 3" xfId="131"/>
    <cellStyle name="st124" xfId="48"/>
    <cellStyle name="st124 2" xfId="132"/>
    <cellStyle name="st124 3" xfId="133"/>
    <cellStyle name="st125" xfId="49"/>
    <cellStyle name="st125 2" xfId="134"/>
    <cellStyle name="st125 3" xfId="135"/>
    <cellStyle name="st126" xfId="50"/>
    <cellStyle name="st126 2" xfId="136"/>
    <cellStyle name="st126 3" xfId="137"/>
    <cellStyle name="st127" xfId="51"/>
    <cellStyle name="st127 2" xfId="138"/>
    <cellStyle name="st127 3" xfId="139"/>
    <cellStyle name="st128" xfId="52"/>
    <cellStyle name="st128 2" xfId="140"/>
    <cellStyle name="st128 3" xfId="141"/>
    <cellStyle name="st129" xfId="53"/>
    <cellStyle name="st129 2" xfId="142"/>
    <cellStyle name="st129 3" xfId="143"/>
    <cellStyle name="st130" xfId="144"/>
    <cellStyle name="st131" xfId="145"/>
    <cellStyle name="st132" xfId="146"/>
    <cellStyle name="st133" xfId="147"/>
    <cellStyle name="st134" xfId="148"/>
    <cellStyle name="st57" xfId="5"/>
    <cellStyle name="st57 2" xfId="149"/>
    <cellStyle name="st66" xfId="150"/>
    <cellStyle name="st67" xfId="151"/>
    <cellStyle name="st68" xfId="152"/>
    <cellStyle name="st69" xfId="153"/>
    <cellStyle name="st70" xfId="154"/>
    <cellStyle name="st71" xfId="155"/>
    <cellStyle name="st72" xfId="156"/>
    <cellStyle name="st73" xfId="157"/>
    <cellStyle name="st74" xfId="158"/>
    <cellStyle name="st75" xfId="159"/>
    <cellStyle name="st76" xfId="160"/>
    <cellStyle name="st77" xfId="161"/>
    <cellStyle name="st78" xfId="162"/>
    <cellStyle name="st79" xfId="163"/>
    <cellStyle name="st80" xfId="164"/>
    <cellStyle name="st81" xfId="18"/>
    <cellStyle name="st81 2" xfId="165"/>
    <cellStyle name="st81 3" xfId="166"/>
    <cellStyle name="st82" xfId="19"/>
    <cellStyle name="st82 2" xfId="167"/>
    <cellStyle name="st82 3" xfId="168"/>
    <cellStyle name="st83" xfId="20"/>
    <cellStyle name="st83 2" xfId="169"/>
    <cellStyle name="st83 3" xfId="170"/>
    <cellStyle name="st84" xfId="21"/>
    <cellStyle name="st84 2" xfId="171"/>
    <cellStyle name="st84 3" xfId="172"/>
    <cellStyle name="st85" xfId="22"/>
    <cellStyle name="st85 2" xfId="173"/>
    <cellStyle name="st85 3" xfId="174"/>
    <cellStyle name="st86" xfId="23"/>
    <cellStyle name="st86 2" xfId="175"/>
    <cellStyle name="st86 3" xfId="176"/>
    <cellStyle name="st86 4" xfId="177"/>
    <cellStyle name="st87" xfId="24"/>
    <cellStyle name="st87 2" xfId="178"/>
    <cellStyle name="st87 3" xfId="179"/>
    <cellStyle name="st87 4" xfId="180"/>
    <cellStyle name="st88" xfId="25"/>
    <cellStyle name="st88 2" xfId="181"/>
    <cellStyle name="st88 3" xfId="182"/>
    <cellStyle name="st88 4" xfId="183"/>
    <cellStyle name="st89" xfId="26"/>
    <cellStyle name="st89 2" xfId="184"/>
    <cellStyle name="st89 3" xfId="185"/>
    <cellStyle name="st89 4" xfId="186"/>
    <cellStyle name="st90" xfId="27"/>
    <cellStyle name="st90 2" xfId="187"/>
    <cellStyle name="st90 3" xfId="188"/>
    <cellStyle name="st90 4" xfId="189"/>
    <cellStyle name="st91" xfId="28"/>
    <cellStyle name="st91 2" xfId="190"/>
    <cellStyle name="st91 3" xfId="191"/>
    <cellStyle name="st91 4" xfId="192"/>
    <cellStyle name="st92" xfId="29"/>
    <cellStyle name="st92 2" xfId="193"/>
    <cellStyle name="st92 3" xfId="194"/>
    <cellStyle name="st92 4" xfId="195"/>
    <cellStyle name="st93" xfId="30"/>
    <cellStyle name="st93 2" xfId="196"/>
    <cellStyle name="st93 3" xfId="197"/>
    <cellStyle name="st93 4" xfId="198"/>
    <cellStyle name="st94" xfId="31"/>
    <cellStyle name="st94 2" xfId="199"/>
    <cellStyle name="st94 3" xfId="200"/>
    <cellStyle name="st94 4" xfId="201"/>
    <cellStyle name="st95" xfId="32"/>
    <cellStyle name="st95 2" xfId="202"/>
    <cellStyle name="st95 3" xfId="203"/>
    <cellStyle name="st95 4" xfId="204"/>
    <cellStyle name="st96" xfId="33"/>
    <cellStyle name="st96 2" xfId="205"/>
    <cellStyle name="st96 3" xfId="206"/>
    <cellStyle name="st96 4" xfId="207"/>
    <cellStyle name="st97" xfId="34"/>
    <cellStyle name="st97 2" xfId="208"/>
    <cellStyle name="st97 3" xfId="209"/>
    <cellStyle name="st97 4" xfId="210"/>
    <cellStyle name="st98" xfId="35"/>
    <cellStyle name="st98 2" xfId="211"/>
    <cellStyle name="st98 3" xfId="212"/>
    <cellStyle name="st98 4" xfId="213"/>
    <cellStyle name="st99" xfId="36"/>
    <cellStyle name="st99 2" xfId="214"/>
    <cellStyle name="st99 3" xfId="215"/>
    <cellStyle name="st99 4" xfId="216"/>
    <cellStyle name="style0" xfId="217"/>
    <cellStyle name="td" xfId="218"/>
    <cellStyle name="tr" xfId="219"/>
    <cellStyle name="xl_bot_header" xfId="220"/>
    <cellStyle name="xl100" xfId="221"/>
    <cellStyle name="xl101" xfId="222"/>
    <cellStyle name="xl102" xfId="223"/>
    <cellStyle name="xl103" xfId="224"/>
    <cellStyle name="xl104" xfId="225"/>
    <cellStyle name="xl105" xfId="226"/>
    <cellStyle name="xl106" xfId="227"/>
    <cellStyle name="xl107" xfId="228"/>
    <cellStyle name="xl108" xfId="229"/>
    <cellStyle name="xl109" xfId="230"/>
    <cellStyle name="xl110" xfId="231"/>
    <cellStyle name="xl111" xfId="232"/>
    <cellStyle name="xl112" xfId="233"/>
    <cellStyle name="xl113" xfId="234"/>
    <cellStyle name="xl114" xfId="235"/>
    <cellStyle name="xl115" xfId="236"/>
    <cellStyle name="xl116" xfId="237"/>
    <cellStyle name="xl117" xfId="238"/>
    <cellStyle name="xl118" xfId="239"/>
    <cellStyle name="xl119" xfId="240"/>
    <cellStyle name="xl120" xfId="241"/>
    <cellStyle name="xl121" xfId="242"/>
    <cellStyle name="xl122" xfId="243"/>
    <cellStyle name="xl123" xfId="244"/>
    <cellStyle name="xl124" xfId="245"/>
    <cellStyle name="xl125" xfId="246"/>
    <cellStyle name="xl126" xfId="247"/>
    <cellStyle name="xl127" xfId="248"/>
    <cellStyle name="xl128" xfId="249"/>
    <cellStyle name="xl129" xfId="250"/>
    <cellStyle name="xl130" xfId="251"/>
    <cellStyle name="xl131" xfId="252"/>
    <cellStyle name="xl132" xfId="253"/>
    <cellStyle name="xl133" xfId="254"/>
    <cellStyle name="xl134" xfId="255"/>
    <cellStyle name="xl135" xfId="256"/>
    <cellStyle name="xl136" xfId="257"/>
    <cellStyle name="xl137" xfId="258"/>
    <cellStyle name="xl138" xfId="259"/>
    <cellStyle name="xl139" xfId="260"/>
    <cellStyle name="xl140" xfId="261"/>
    <cellStyle name="xl141" xfId="262"/>
    <cellStyle name="xl142" xfId="263"/>
    <cellStyle name="xl143" xfId="264"/>
    <cellStyle name="xl144" xfId="265"/>
    <cellStyle name="xl145" xfId="266"/>
    <cellStyle name="xl146" xfId="267"/>
    <cellStyle name="xl147" xfId="268"/>
    <cellStyle name="xl148" xfId="269"/>
    <cellStyle name="xl149" xfId="270"/>
    <cellStyle name="xl150" xfId="271"/>
    <cellStyle name="xl151" xfId="272"/>
    <cellStyle name="xl152" xfId="273"/>
    <cellStyle name="xl153" xfId="274"/>
    <cellStyle name="xl154" xfId="275"/>
    <cellStyle name="xl155" xfId="276"/>
    <cellStyle name="xl156" xfId="277"/>
    <cellStyle name="xl157" xfId="278"/>
    <cellStyle name="xl158" xfId="279"/>
    <cellStyle name="xl159" xfId="280"/>
    <cellStyle name="xl160" xfId="281"/>
    <cellStyle name="xl161" xfId="282"/>
    <cellStyle name="xl162" xfId="283"/>
    <cellStyle name="xl163" xfId="284"/>
    <cellStyle name="xl164" xfId="285"/>
    <cellStyle name="xl165" xfId="286"/>
    <cellStyle name="xl166" xfId="287"/>
    <cellStyle name="xl167" xfId="288"/>
    <cellStyle name="xl168" xfId="289"/>
    <cellStyle name="xl169" xfId="290"/>
    <cellStyle name="xl170" xfId="291"/>
    <cellStyle name="xl171" xfId="292"/>
    <cellStyle name="xl172" xfId="293"/>
    <cellStyle name="xl173" xfId="294"/>
    <cellStyle name="xl174" xfId="295"/>
    <cellStyle name="xl175" xfId="296"/>
    <cellStyle name="xl176" xfId="297"/>
    <cellStyle name="xl177" xfId="298"/>
    <cellStyle name="xl178" xfId="299"/>
    <cellStyle name="xl179" xfId="300"/>
    <cellStyle name="xl180" xfId="301"/>
    <cellStyle name="xl181" xfId="302"/>
    <cellStyle name="xl182" xfId="303"/>
    <cellStyle name="xl183" xfId="304"/>
    <cellStyle name="xl184" xfId="305"/>
    <cellStyle name="xl185" xfId="306"/>
    <cellStyle name="xl186" xfId="307"/>
    <cellStyle name="xl187" xfId="308"/>
    <cellStyle name="xl21" xfId="309"/>
    <cellStyle name="xl22" xfId="310"/>
    <cellStyle name="xl23" xfId="311"/>
    <cellStyle name="xl24" xfId="312"/>
    <cellStyle name="xl25" xfId="313"/>
    <cellStyle name="xl26" xfId="314"/>
    <cellStyle name="xl27" xfId="315"/>
    <cellStyle name="xl28" xfId="316"/>
    <cellStyle name="xl29" xfId="317"/>
    <cellStyle name="xl30" xfId="318"/>
    <cellStyle name="xl31" xfId="319"/>
    <cellStyle name="xl32" xfId="320"/>
    <cellStyle name="xl33" xfId="321"/>
    <cellStyle name="xl34" xfId="322"/>
    <cellStyle name="xl35" xfId="323"/>
    <cellStyle name="xl36" xfId="324"/>
    <cellStyle name="xl37" xfId="325"/>
    <cellStyle name="xl38" xfId="326"/>
    <cellStyle name="xl39" xfId="327"/>
    <cellStyle name="xl40" xfId="328"/>
    <cellStyle name="xl41" xfId="329"/>
    <cellStyle name="xl42" xfId="330"/>
    <cellStyle name="xl43" xfId="331"/>
    <cellStyle name="xl44" xfId="332"/>
    <cellStyle name="xl45" xfId="333"/>
    <cellStyle name="xl46" xfId="334"/>
    <cellStyle name="xl47" xfId="335"/>
    <cellStyle name="xl48" xfId="336"/>
    <cellStyle name="xl49" xfId="337"/>
    <cellStyle name="xl50" xfId="338"/>
    <cellStyle name="xl51" xfId="339"/>
    <cellStyle name="xl52" xfId="340"/>
    <cellStyle name="xl53" xfId="341"/>
    <cellStyle name="xl54" xfId="342"/>
    <cellStyle name="xl55" xfId="343"/>
    <cellStyle name="xl56" xfId="344"/>
    <cellStyle name="xl57" xfId="345"/>
    <cellStyle name="xl58" xfId="346"/>
    <cellStyle name="xl59" xfId="347"/>
    <cellStyle name="xl60" xfId="348"/>
    <cellStyle name="xl61" xfId="349"/>
    <cellStyle name="xl62" xfId="350"/>
    <cellStyle name="xl63" xfId="351"/>
    <cellStyle name="xl64" xfId="352"/>
    <cellStyle name="xl65" xfId="353"/>
    <cellStyle name="xl66" xfId="354"/>
    <cellStyle name="xl67" xfId="355"/>
    <cellStyle name="xl68" xfId="356"/>
    <cellStyle name="xl69" xfId="357"/>
    <cellStyle name="xl70" xfId="358"/>
    <cellStyle name="xl71" xfId="359"/>
    <cellStyle name="xl72" xfId="360"/>
    <cellStyle name="xl73" xfId="361"/>
    <cellStyle name="xl74" xfId="362"/>
    <cellStyle name="xl75" xfId="363"/>
    <cellStyle name="xl76" xfId="364"/>
    <cellStyle name="xl77" xfId="365"/>
    <cellStyle name="xl78" xfId="366"/>
    <cellStyle name="xl79" xfId="367"/>
    <cellStyle name="xl80" xfId="368"/>
    <cellStyle name="xl81" xfId="369"/>
    <cellStyle name="xl82" xfId="370"/>
    <cellStyle name="xl83" xfId="371"/>
    <cellStyle name="xl84" xfId="372"/>
    <cellStyle name="xl85" xfId="373"/>
    <cellStyle name="xl86" xfId="374"/>
    <cellStyle name="xl87" xfId="375"/>
    <cellStyle name="xl88" xfId="376"/>
    <cellStyle name="xl89" xfId="377"/>
    <cellStyle name="xl90" xfId="378"/>
    <cellStyle name="xl91" xfId="379"/>
    <cellStyle name="xl92" xfId="380"/>
    <cellStyle name="xl93" xfId="381"/>
    <cellStyle name="xl94" xfId="382"/>
    <cellStyle name="xl95" xfId="383"/>
    <cellStyle name="xl96" xfId="384"/>
    <cellStyle name="xl97" xfId="385"/>
    <cellStyle name="xl98" xfId="386"/>
    <cellStyle name="xl99" xfId="387"/>
    <cellStyle name="Обычный" xfId="0" builtinId="0"/>
    <cellStyle name="Обычный 2" xfId="1"/>
    <cellStyle name="Обычный 3" xfId="3"/>
    <cellStyle name="Обычный 4" xfId="388"/>
    <cellStyle name="Обычный 5" xfId="389"/>
    <cellStyle name="Обычный 6" xfId="390"/>
    <cellStyle name="Обычный 7" xfId="391"/>
    <cellStyle name="Обычный_По видам налогов 201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HOD\&#1040;&#1085;&#1072;&#1083;&#1080;&#1079;&#1099;%202020\&#1064;&#1080;&#1092;&#1088;&#1086;&#1074;&#1099;&#1077;%20&#1086;&#1090;&#1095;&#1077;&#1090;&#1099;\06%20&#1080;&#1102;&#1085;&#1100;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HOD\&#1040;&#1085;&#1072;&#1083;&#1080;&#1079;&#1099;%202019\&#1064;&#1080;&#1092;&#1088;&#1086;&#1074;&#1099;&#1077;%20&#1086;&#1090;&#1095;&#1077;&#1090;&#1099;\06%20&#1080;&#1102;&#1085;&#1100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  <sheetName val="Лист 2"/>
      <sheetName val="Лист 3"/>
      <sheetName val="Лист 4"/>
      <sheetName val="конс"/>
      <sheetName val="рес"/>
    </sheetNames>
    <sheetDataSet>
      <sheetData sheetId="0"/>
      <sheetData sheetId="1"/>
      <sheetData sheetId="2"/>
      <sheetData sheetId="3"/>
      <sheetData sheetId="4">
        <row r="42">
          <cell r="D42">
            <v>8375960.6910900008</v>
          </cell>
        </row>
        <row r="43">
          <cell r="D43">
            <v>522801.20600000001</v>
          </cell>
        </row>
        <row r="44">
          <cell r="D44">
            <v>8898761.897090001</v>
          </cell>
        </row>
        <row r="45">
          <cell r="D45">
            <v>0</v>
          </cell>
        </row>
      </sheetData>
      <sheetData sheetId="5">
        <row r="36">
          <cell r="D36">
            <v>160</v>
          </cell>
        </row>
        <row r="37">
          <cell r="D37">
            <v>198864.9</v>
          </cell>
        </row>
        <row r="38">
          <cell r="D38">
            <v>0</v>
          </cell>
        </row>
        <row r="40">
          <cell r="D40">
            <v>6178210</v>
          </cell>
        </row>
        <row r="41">
          <cell r="D41">
            <v>236529.3</v>
          </cell>
        </row>
        <row r="42">
          <cell r="D42">
            <v>6414739.2999999998</v>
          </cell>
        </row>
        <row r="43">
          <cell r="D4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1 (3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J54"/>
  <sheetViews>
    <sheetView tabSelected="1" zoomScaleNormal="100" zoomScaleSheetLayoutView="80" workbookViewId="0">
      <selection activeCell="A3" sqref="A3:F3"/>
    </sheetView>
  </sheetViews>
  <sheetFormatPr defaultColWidth="18.7109375" defaultRowHeight="15.75" x14ac:dyDescent="0.25"/>
  <cols>
    <col min="1" max="1" width="66.42578125" style="3" customWidth="1"/>
    <col min="2" max="2" width="17.7109375" style="21" customWidth="1"/>
    <col min="3" max="3" width="14.7109375" style="21" customWidth="1"/>
    <col min="4" max="4" width="14.7109375" style="1" customWidth="1"/>
    <col min="5" max="5" width="14.5703125" style="1" customWidth="1"/>
    <col min="6" max="6" width="14.7109375" style="1" customWidth="1"/>
    <col min="7" max="233" width="9.140625" style="1" customWidth="1"/>
    <col min="234" max="234" width="89" style="1" customWidth="1"/>
    <col min="235" max="16384" width="18.7109375" style="1"/>
  </cols>
  <sheetData>
    <row r="1" spans="1:10" x14ac:dyDescent="0.25">
      <c r="A1" s="40" t="s">
        <v>0</v>
      </c>
      <c r="B1" s="40"/>
      <c r="C1" s="40"/>
      <c r="D1" s="40"/>
      <c r="E1" s="41"/>
      <c r="F1" s="41"/>
    </row>
    <row r="2" spans="1:10" x14ac:dyDescent="0.25">
      <c r="A2" s="42" t="s">
        <v>45</v>
      </c>
      <c r="B2" s="42"/>
      <c r="C2" s="42"/>
      <c r="D2" s="42"/>
      <c r="E2" s="43"/>
      <c r="F2" s="43"/>
    </row>
    <row r="3" spans="1:10" x14ac:dyDescent="0.25">
      <c r="A3" s="44" t="s">
        <v>54</v>
      </c>
      <c r="B3" s="44"/>
      <c r="C3" s="44"/>
      <c r="D3" s="44"/>
      <c r="E3" s="43"/>
      <c r="F3" s="43"/>
    </row>
    <row r="4" spans="1:10" s="2" customFormat="1" ht="15.95" hidden="1" customHeight="1" x14ac:dyDescent="0.25">
      <c r="A4" s="45" t="s">
        <v>1</v>
      </c>
      <c r="B4" s="45"/>
      <c r="C4" s="45"/>
    </row>
    <row r="5" spans="1:10" x14ac:dyDescent="0.25">
      <c r="A5" s="3" t="s">
        <v>7</v>
      </c>
      <c r="D5" s="4"/>
      <c r="F5" s="4" t="s">
        <v>35</v>
      </c>
    </row>
    <row r="6" spans="1:10" ht="128.25" customHeight="1" x14ac:dyDescent="0.25">
      <c r="A6" s="7" t="s">
        <v>8</v>
      </c>
      <c r="B6" s="8" t="s">
        <v>49</v>
      </c>
      <c r="C6" s="8" t="s">
        <v>50</v>
      </c>
      <c r="D6" s="8" t="s">
        <v>51</v>
      </c>
      <c r="E6" s="8" t="s">
        <v>52</v>
      </c>
      <c r="F6" s="8" t="s">
        <v>38</v>
      </c>
      <c r="J6" s="1" t="s">
        <v>55</v>
      </c>
    </row>
    <row r="7" spans="1:10" ht="15" customHeight="1" x14ac:dyDescent="0.25">
      <c r="A7" s="17" t="s">
        <v>2</v>
      </c>
      <c r="B7" s="25">
        <f t="shared" ref="B7" si="0">B8+B11+B15+B20+B26+B29</f>
        <v>8923049.0780900009</v>
      </c>
      <c r="C7" s="25">
        <f t="shared" ref="C7" si="1">C8+C11+C15+C20+C26+C29</f>
        <v>6226615.4122899994</v>
      </c>
      <c r="D7" s="25">
        <f>C7/B7*100</f>
        <v>69.781252549412415</v>
      </c>
      <c r="E7" s="25">
        <f t="shared" ref="E7" si="2">E8+E11+E15+E20+E26+E29</f>
        <v>6057450.7700100001</v>
      </c>
      <c r="F7" s="25">
        <f>C7/E7*100</f>
        <v>102.792670525983</v>
      </c>
      <c r="G7" s="32"/>
      <c r="H7" s="32"/>
      <c r="I7" s="32"/>
    </row>
    <row r="8" spans="1:10" s="20" customFormat="1" ht="15" customHeight="1" x14ac:dyDescent="0.25">
      <c r="A8" s="14" t="s">
        <v>9</v>
      </c>
      <c r="B8" s="19">
        <f t="shared" ref="B8" si="3">B9+B10</f>
        <v>4860242.2</v>
      </c>
      <c r="C8" s="19">
        <f t="shared" ref="C8" si="4">C9+C10</f>
        <v>3554516.6771200001</v>
      </c>
      <c r="D8" s="19">
        <f t="shared" ref="D8:E8" si="5">D9+D10</f>
        <v>145.70765227651344</v>
      </c>
      <c r="E8" s="19">
        <f t="shared" si="5"/>
        <v>3305339.0769099998</v>
      </c>
      <c r="F8" s="19">
        <f t="shared" ref="F8:F46" si="6">C8/E8*100</f>
        <v>107.53863958922317</v>
      </c>
    </row>
    <row r="9" spans="1:10" ht="15" customHeight="1" x14ac:dyDescent="0.25">
      <c r="A9" s="11" t="s">
        <v>3</v>
      </c>
      <c r="B9" s="33">
        <v>1030998.9</v>
      </c>
      <c r="C9" s="33">
        <v>746094.98251</v>
      </c>
      <c r="D9" s="19">
        <f t="shared" ref="D9:D10" si="7">C9/B9*100</f>
        <v>72.366224882490172</v>
      </c>
      <c r="E9" s="33">
        <v>703986.82221000001</v>
      </c>
      <c r="F9" s="19">
        <f t="shared" si="6"/>
        <v>105.9813847321476</v>
      </c>
    </row>
    <row r="10" spans="1:10" ht="15" customHeight="1" x14ac:dyDescent="0.25">
      <c r="A10" s="11" t="s">
        <v>4</v>
      </c>
      <c r="B10" s="33">
        <v>3829243.3</v>
      </c>
      <c r="C10" s="33">
        <v>2808421.6946100001</v>
      </c>
      <c r="D10" s="19">
        <f t="shared" si="7"/>
        <v>73.341427394023256</v>
      </c>
      <c r="E10" s="33">
        <v>2601352.2546999999</v>
      </c>
      <c r="F10" s="19">
        <f t="shared" si="6"/>
        <v>107.96006921153707</v>
      </c>
    </row>
    <row r="11" spans="1:10" s="20" customFormat="1" ht="30" customHeight="1" x14ac:dyDescent="0.25">
      <c r="A11" s="14" t="s">
        <v>10</v>
      </c>
      <c r="B11" s="19">
        <f t="shared" ref="B11" si="8">B12+B13+B14</f>
        <v>1506239.8690900002</v>
      </c>
      <c r="C11" s="19">
        <f t="shared" ref="C11" si="9">C12+C13+C14</f>
        <v>1010295.7348600001</v>
      </c>
      <c r="D11" s="19">
        <f t="shared" ref="D11:E11" si="10">D12+D13+D14</f>
        <v>226.76407968504742</v>
      </c>
      <c r="E11" s="19">
        <f t="shared" si="10"/>
        <v>978855.18033999985</v>
      </c>
      <c r="F11" s="19">
        <f t="shared" si="6"/>
        <v>103.21197202113999</v>
      </c>
    </row>
    <row r="12" spans="1:10" ht="15" customHeight="1" x14ac:dyDescent="0.25">
      <c r="A12" s="12" t="s">
        <v>5</v>
      </c>
      <c r="B12" s="33">
        <v>49750</v>
      </c>
      <c r="C12" s="33">
        <v>45549.337789999998</v>
      </c>
      <c r="D12" s="19">
        <f t="shared" ref="D12:D46" si="11">C12/B12*100</f>
        <v>91.55645786934673</v>
      </c>
      <c r="E12" s="33">
        <v>33421.74</v>
      </c>
      <c r="F12" s="19">
        <f t="shared" si="6"/>
        <v>136.2865541710276</v>
      </c>
    </row>
    <row r="13" spans="1:10" ht="15" customHeight="1" x14ac:dyDescent="0.25">
      <c r="A13" s="12" t="s">
        <v>46</v>
      </c>
      <c r="B13" s="31">
        <v>114430.3</v>
      </c>
      <c r="C13" s="31">
        <v>79213.822250000012</v>
      </c>
      <c r="D13" s="19">
        <f t="shared" si="11"/>
        <v>69.224516801930974</v>
      </c>
      <c r="E13" s="31">
        <v>81927.103199999998</v>
      </c>
      <c r="F13" s="19">
        <f t="shared" si="6"/>
        <v>96.688176630172876</v>
      </c>
    </row>
    <row r="14" spans="1:10" ht="15" customHeight="1" x14ac:dyDescent="0.25">
      <c r="A14" s="12" t="s">
        <v>6</v>
      </c>
      <c r="B14" s="31">
        <v>1342059.5690900001</v>
      </c>
      <c r="C14" s="31">
        <v>885532.5748200001</v>
      </c>
      <c r="D14" s="19">
        <f t="shared" si="11"/>
        <v>65.983105013769716</v>
      </c>
      <c r="E14" s="31">
        <v>863506.33713999984</v>
      </c>
      <c r="F14" s="19">
        <f t="shared" si="6"/>
        <v>102.55079050756626</v>
      </c>
    </row>
    <row r="15" spans="1:10" s="20" customFormat="1" ht="15" customHeight="1" x14ac:dyDescent="0.25">
      <c r="A15" s="14" t="s">
        <v>11</v>
      </c>
      <c r="B15" s="26">
        <f t="shared" ref="B15" si="12">B16+B17+B18+B19</f>
        <v>563501.4</v>
      </c>
      <c r="C15" s="26">
        <f t="shared" ref="C15" si="13">C16+C17+C18+C19</f>
        <v>407441.01544000005</v>
      </c>
      <c r="D15" s="26">
        <f t="shared" ref="D15:E15" si="14">D16+D17+D18+D19</f>
        <v>259.53800528676362</v>
      </c>
      <c r="E15" s="26">
        <f t="shared" si="14"/>
        <v>406605.62674000004</v>
      </c>
      <c r="F15" s="19">
        <f t="shared" si="6"/>
        <v>100.20545428913461</v>
      </c>
    </row>
    <row r="16" spans="1:10" ht="30" customHeight="1" x14ac:dyDescent="0.25">
      <c r="A16" s="22" t="s">
        <v>12</v>
      </c>
      <c r="B16" s="33">
        <v>457191</v>
      </c>
      <c r="C16" s="33">
        <v>349215.33062000002</v>
      </c>
      <c r="D16" s="19">
        <f t="shared" si="11"/>
        <v>76.382809508498639</v>
      </c>
      <c r="E16" s="33">
        <v>325347.68780000001</v>
      </c>
      <c r="F16" s="19">
        <f t="shared" si="6"/>
        <v>107.33604193759388</v>
      </c>
    </row>
    <row r="17" spans="1:6" ht="15" customHeight="1" x14ac:dyDescent="0.25">
      <c r="A17" s="22" t="s">
        <v>40</v>
      </c>
      <c r="B17" s="33">
        <v>67270.5</v>
      </c>
      <c r="C17" s="33">
        <v>37427.65206</v>
      </c>
      <c r="D17" s="19">
        <f t="shared" si="11"/>
        <v>55.637541061832451</v>
      </c>
      <c r="E17" s="33">
        <v>46478.415079999999</v>
      </c>
      <c r="F17" s="19">
        <f t="shared" si="6"/>
        <v>80.526954276686141</v>
      </c>
    </row>
    <row r="18" spans="1:6" ht="15" customHeight="1" x14ac:dyDescent="0.25">
      <c r="A18" s="22" t="s">
        <v>41</v>
      </c>
      <c r="B18" s="33">
        <v>38314.5</v>
      </c>
      <c r="C18" s="33">
        <v>20256.532159999999</v>
      </c>
      <c r="D18" s="19">
        <f t="shared" si="11"/>
        <v>52.869102193686459</v>
      </c>
      <c r="E18" s="33">
        <v>34342.767529999997</v>
      </c>
      <c r="F18" s="19">
        <f t="shared" si="6"/>
        <v>58.983400631020722</v>
      </c>
    </row>
    <row r="19" spans="1:6" ht="30" customHeight="1" x14ac:dyDescent="0.25">
      <c r="A19" s="22" t="s">
        <v>42</v>
      </c>
      <c r="B19" s="33">
        <v>725.4</v>
      </c>
      <c r="C19" s="33">
        <v>541.50059999999996</v>
      </c>
      <c r="D19" s="19">
        <f t="shared" si="11"/>
        <v>74.648552522746073</v>
      </c>
      <c r="E19" s="33">
        <v>436.75632999999999</v>
      </c>
      <c r="F19" s="19">
        <f t="shared" si="6"/>
        <v>123.98231297529219</v>
      </c>
    </row>
    <row r="20" spans="1:6" s="20" customFormat="1" ht="15" customHeight="1" x14ac:dyDescent="0.25">
      <c r="A20" s="14" t="s">
        <v>13</v>
      </c>
      <c r="B20" s="26">
        <f t="shared" ref="B20" si="15">B21+B22+B23+B24+B25</f>
        <v>1303883.2220000001</v>
      </c>
      <c r="C20" s="26">
        <f t="shared" ref="C20" si="16">C21+C22+C23+C24+C25</f>
        <v>832408.63712999993</v>
      </c>
      <c r="D20" s="26">
        <f t="shared" ref="D20:E20" si="17">D21+D22+D23+D24+D25</f>
        <v>250.3625033883074</v>
      </c>
      <c r="E20" s="26">
        <f t="shared" si="17"/>
        <v>883059.11070999992</v>
      </c>
      <c r="F20" s="19">
        <f t="shared" si="6"/>
        <v>94.264203498305349</v>
      </c>
    </row>
    <row r="21" spans="1:6" ht="15" customHeight="1" x14ac:dyDescent="0.25">
      <c r="A21" s="22" t="s">
        <v>43</v>
      </c>
      <c r="B21" s="33">
        <v>91381.95</v>
      </c>
      <c r="C21" s="33">
        <v>29957.86564</v>
      </c>
      <c r="D21" s="19">
        <f t="shared" si="11"/>
        <v>32.783132380081625</v>
      </c>
      <c r="E21" s="33">
        <v>37199.204380000003</v>
      </c>
      <c r="F21" s="19">
        <f t="shared" si="6"/>
        <v>80.533619305327733</v>
      </c>
    </row>
    <row r="22" spans="1:6" ht="15" customHeight="1" x14ac:dyDescent="0.25">
      <c r="A22" s="22" t="s">
        <v>14</v>
      </c>
      <c r="B22" s="33">
        <v>800741</v>
      </c>
      <c r="C22" s="33">
        <v>577255.89723</v>
      </c>
      <c r="D22" s="19">
        <f t="shared" si="11"/>
        <v>72.090213593409104</v>
      </c>
      <c r="E22" s="33">
        <v>614679.96255000005</v>
      </c>
      <c r="F22" s="19">
        <f t="shared" si="6"/>
        <v>93.91161781738478</v>
      </c>
    </row>
    <row r="23" spans="1:6" ht="15" customHeight="1" x14ac:dyDescent="0.25">
      <c r="A23" s="22" t="s">
        <v>15</v>
      </c>
      <c r="B23" s="33">
        <v>206028</v>
      </c>
      <c r="C23" s="33">
        <v>104240.5735</v>
      </c>
      <c r="D23" s="19">
        <f t="shared" si="11"/>
        <v>50.595343108703673</v>
      </c>
      <c r="E23" s="33">
        <v>112963.61654</v>
      </c>
      <c r="F23" s="19">
        <f t="shared" si="6"/>
        <v>92.278006576647442</v>
      </c>
    </row>
    <row r="24" spans="1:6" ht="15" customHeight="1" x14ac:dyDescent="0.25">
      <c r="A24" s="22" t="s">
        <v>16</v>
      </c>
      <c r="B24" s="33">
        <v>2727</v>
      </c>
      <c r="C24" s="33">
        <v>976.06889000000001</v>
      </c>
      <c r="D24" s="19">
        <f t="shared" si="11"/>
        <v>35.792771910524387</v>
      </c>
      <c r="E24" s="33">
        <v>1467.058</v>
      </c>
      <c r="F24" s="19">
        <f t="shared" si="6"/>
        <v>66.532399537032617</v>
      </c>
    </row>
    <row r="25" spans="1:6" ht="15" customHeight="1" x14ac:dyDescent="0.25">
      <c r="A25" s="22" t="s">
        <v>44</v>
      </c>
      <c r="B25" s="33">
        <v>203005.272</v>
      </c>
      <c r="C25" s="33">
        <v>119978.23187</v>
      </c>
      <c r="D25" s="19">
        <f t="shared" si="11"/>
        <v>59.101042395588621</v>
      </c>
      <c r="E25" s="33">
        <v>116749.26923999999</v>
      </c>
      <c r="F25" s="19">
        <f t="shared" si="6"/>
        <v>102.76572406064682</v>
      </c>
    </row>
    <row r="26" spans="1:6" s="20" customFormat="1" ht="30" customHeight="1" x14ac:dyDescent="0.25">
      <c r="A26" s="14" t="s">
        <v>17</v>
      </c>
      <c r="B26" s="26">
        <f t="shared" ref="B26" si="18">B27+B28</f>
        <v>59741</v>
      </c>
      <c r="C26" s="26">
        <f t="shared" ref="C26" si="19">C27+C28</f>
        <v>44100.234419999993</v>
      </c>
      <c r="D26" s="26">
        <f t="shared" ref="D26:E26" si="20">D27+D28</f>
        <v>188.24761991745362</v>
      </c>
      <c r="E26" s="26">
        <f t="shared" si="20"/>
        <v>43896.348549999995</v>
      </c>
      <c r="F26" s="19">
        <f t="shared" si="6"/>
        <v>100.46447113879589</v>
      </c>
    </row>
    <row r="27" spans="1:6" ht="15" customHeight="1" x14ac:dyDescent="0.25">
      <c r="A27" s="22" t="s">
        <v>18</v>
      </c>
      <c r="B27" s="33">
        <v>59424</v>
      </c>
      <c r="C27" s="33">
        <v>43736.805419999997</v>
      </c>
      <c r="D27" s="19">
        <f t="shared" si="11"/>
        <v>73.60124767770597</v>
      </c>
      <c r="E27" s="33">
        <v>43601.413549999997</v>
      </c>
      <c r="F27" s="19">
        <f t="shared" si="6"/>
        <v>100.31052174454101</v>
      </c>
    </row>
    <row r="28" spans="1:6" ht="30" customHeight="1" x14ac:dyDescent="0.25">
      <c r="A28" s="22" t="s">
        <v>19</v>
      </c>
      <c r="B28" s="33">
        <v>317</v>
      </c>
      <c r="C28" s="33">
        <v>363.42899999999997</v>
      </c>
      <c r="D28" s="19">
        <f t="shared" si="11"/>
        <v>114.64637223974763</v>
      </c>
      <c r="E28" s="33">
        <v>294.935</v>
      </c>
      <c r="F28" s="19">
        <v>0</v>
      </c>
    </row>
    <row r="29" spans="1:6" s="20" customFormat="1" ht="20.25" customHeight="1" x14ac:dyDescent="0.25">
      <c r="A29" s="14" t="s">
        <v>48</v>
      </c>
      <c r="B29" s="33">
        <f t="shared" ref="B29" si="21">SUM(B30:B38)</f>
        <v>629441.38699999999</v>
      </c>
      <c r="C29" s="33">
        <f t="shared" ref="C29" si="22">SUM(C30:C38)</f>
        <v>377853.11332</v>
      </c>
      <c r="D29" s="19">
        <f t="shared" ref="D29:F29" si="23">D30+D31+D32+D33+D34+D35+D36+D37+D38</f>
        <v>626.02820771518645</v>
      </c>
      <c r="E29" s="33">
        <f>SUM(E30:E38)</f>
        <v>439695.42676</v>
      </c>
      <c r="F29" s="19">
        <f t="shared" si="23"/>
        <v>638.52995721821719</v>
      </c>
    </row>
    <row r="30" spans="1:6" s="20" customFormat="1" ht="15" customHeight="1" x14ac:dyDescent="0.25">
      <c r="A30" s="14" t="s">
        <v>20</v>
      </c>
      <c r="B30" s="34">
        <v>111327</v>
      </c>
      <c r="C30" s="34">
        <v>73249.553239999994</v>
      </c>
      <c r="D30" s="19">
        <f t="shared" si="11"/>
        <v>65.796754821382052</v>
      </c>
      <c r="E30" s="34">
        <v>77922.980119999993</v>
      </c>
      <c r="F30" s="19">
        <f t="shared" si="6"/>
        <v>94.002504944237245</v>
      </c>
    </row>
    <row r="31" spans="1:6" s="20" customFormat="1" ht="30" customHeight="1" x14ac:dyDescent="0.25">
      <c r="A31" s="14" t="s">
        <v>39</v>
      </c>
      <c r="B31" s="34">
        <v>0</v>
      </c>
      <c r="C31" s="34">
        <v>36.956389999999999</v>
      </c>
      <c r="D31" s="19">
        <v>0</v>
      </c>
      <c r="E31" s="34">
        <v>0.62370999999999999</v>
      </c>
      <c r="F31" s="19">
        <v>0</v>
      </c>
    </row>
    <row r="32" spans="1:6" s="20" customFormat="1" ht="45.2" customHeight="1" x14ac:dyDescent="0.25">
      <c r="A32" s="14" t="s">
        <v>21</v>
      </c>
      <c r="B32" s="34">
        <v>133776.80600000001</v>
      </c>
      <c r="C32" s="34">
        <v>85768.389219999997</v>
      </c>
      <c r="D32" s="19">
        <f t="shared" si="11"/>
        <v>64.113049028842852</v>
      </c>
      <c r="E32" s="34">
        <v>87451.766250000001</v>
      </c>
      <c r="F32" s="19">
        <f t="shared" si="6"/>
        <v>98.075079438432724</v>
      </c>
    </row>
    <row r="33" spans="1:6" s="20" customFormat="1" ht="15" customHeight="1" x14ac:dyDescent="0.25">
      <c r="A33" s="14" t="s">
        <v>22</v>
      </c>
      <c r="B33" s="34">
        <v>16423.3</v>
      </c>
      <c r="C33" s="34">
        <v>8732.0243499999997</v>
      </c>
      <c r="D33" s="19">
        <f t="shared" si="11"/>
        <v>53.168512722778004</v>
      </c>
      <c r="E33" s="34">
        <v>9552.7602499999994</v>
      </c>
      <c r="F33" s="19">
        <f t="shared" si="6"/>
        <v>91.408390051451363</v>
      </c>
    </row>
    <row r="34" spans="1:6" s="20" customFormat="1" ht="30" customHeight="1" x14ac:dyDescent="0.25">
      <c r="A34" s="13" t="s">
        <v>32</v>
      </c>
      <c r="B34" s="34">
        <v>97535.9</v>
      </c>
      <c r="C34" s="34">
        <v>35449.231339999998</v>
      </c>
      <c r="D34" s="19">
        <f t="shared" si="11"/>
        <v>36.344803646657283</v>
      </c>
      <c r="E34" s="34">
        <v>70640.725390000007</v>
      </c>
      <c r="F34" s="19">
        <f t="shared" si="6"/>
        <v>50.182428258329068</v>
      </c>
    </row>
    <row r="35" spans="1:6" s="20" customFormat="1" ht="30" customHeight="1" x14ac:dyDescent="0.25">
      <c r="A35" s="14" t="s">
        <v>23</v>
      </c>
      <c r="B35" s="34">
        <v>63366.9</v>
      </c>
      <c r="C35" s="34">
        <v>28920.519560000001</v>
      </c>
      <c r="D35" s="19">
        <f t="shared" si="11"/>
        <v>45.639789164374463</v>
      </c>
      <c r="E35" s="34">
        <v>26910.440030000002</v>
      </c>
      <c r="F35" s="19">
        <f t="shared" si="6"/>
        <v>107.46951565176617</v>
      </c>
    </row>
    <row r="36" spans="1:6" s="20" customFormat="1" ht="15" customHeight="1" x14ac:dyDescent="0.25">
      <c r="A36" s="14" t="s">
        <v>24</v>
      </c>
      <c r="B36" s="34">
        <v>321</v>
      </c>
      <c r="C36" s="34">
        <v>375.13900000000001</v>
      </c>
      <c r="D36" s="19">
        <f t="shared" si="11"/>
        <v>116.86573208722741</v>
      </c>
      <c r="E36" s="34">
        <v>897.02089999999998</v>
      </c>
      <c r="F36" s="19">
        <f t="shared" si="6"/>
        <v>41.820541751033893</v>
      </c>
    </row>
    <row r="37" spans="1:6" s="20" customFormat="1" ht="15" customHeight="1" x14ac:dyDescent="0.25">
      <c r="A37" s="14" t="s">
        <v>25</v>
      </c>
      <c r="B37" s="34">
        <v>204788.2</v>
      </c>
      <c r="C37" s="34">
        <v>141996.85167</v>
      </c>
      <c r="D37" s="19">
        <f t="shared" si="11"/>
        <v>69.338395312815877</v>
      </c>
      <c r="E37" s="34">
        <v>161400.83041</v>
      </c>
      <c r="F37" s="19">
        <f t="shared" si="6"/>
        <v>87.977770194422888</v>
      </c>
    </row>
    <row r="38" spans="1:6" s="20" customFormat="1" ht="15" customHeight="1" x14ac:dyDescent="0.25">
      <c r="A38" s="9" t="s">
        <v>33</v>
      </c>
      <c r="B38" s="34">
        <v>1902.2809999999999</v>
      </c>
      <c r="C38" s="34">
        <f>2101.16325+1223.2853</f>
        <v>3324.4485500000001</v>
      </c>
      <c r="D38" s="19">
        <f t="shared" si="11"/>
        <v>174.7611709311085</v>
      </c>
      <c r="E38" s="34">
        <f>4995.68492-77.40522</f>
        <v>4918.2797</v>
      </c>
      <c r="F38" s="19">
        <f t="shared" si="6"/>
        <v>67.593726928543745</v>
      </c>
    </row>
    <row r="39" spans="1:6" ht="15" hidden="1" customHeight="1" x14ac:dyDescent="0.25">
      <c r="A39" s="5" t="s">
        <v>37</v>
      </c>
      <c r="B39" s="6">
        <f>[2]конс!D42</f>
        <v>8375960.6910900008</v>
      </c>
      <c r="C39" s="6">
        <f>C40+C45</f>
        <v>4771694.7455800008</v>
      </c>
      <c r="D39" s="6">
        <f t="shared" si="11"/>
        <v>56.968924778454742</v>
      </c>
      <c r="E39" s="6">
        <f>E40+E45</f>
        <v>3916487.36834</v>
      </c>
      <c r="F39" s="6">
        <f t="shared" si="6"/>
        <v>121.83608159069539</v>
      </c>
    </row>
    <row r="40" spans="1:6" ht="30" hidden="1" customHeight="1" x14ac:dyDescent="0.25">
      <c r="A40" s="10" t="s">
        <v>26</v>
      </c>
      <c r="B40" s="6">
        <f>[2]конс!D43</f>
        <v>522801.20600000001</v>
      </c>
      <c r="C40" s="6">
        <f>C41+C42+C43+C44</f>
        <v>4767031.445580001</v>
      </c>
      <c r="D40" s="6">
        <f t="shared" si="11"/>
        <v>911.82487547283915</v>
      </c>
      <c r="E40" s="6">
        <f>E41+E42+E43+E44</f>
        <v>3919221.36834</v>
      </c>
      <c r="F40" s="6">
        <f t="shared" si="6"/>
        <v>121.63210488921921</v>
      </c>
    </row>
    <row r="41" spans="1:6" ht="15" hidden="1" customHeight="1" x14ac:dyDescent="0.25">
      <c r="A41" s="15" t="s">
        <v>27</v>
      </c>
      <c r="B41" s="6">
        <f>[2]конс!D44</f>
        <v>8898761.897090001</v>
      </c>
      <c r="C41" s="6">
        <v>2693104</v>
      </c>
      <c r="D41" s="6">
        <f t="shared" si="11"/>
        <v>30.263805584917115</v>
      </c>
      <c r="E41" s="6">
        <v>2357018.7000000002</v>
      </c>
      <c r="F41" s="6">
        <f>C41/E41*100</f>
        <v>114.25891529838094</v>
      </c>
    </row>
    <row r="42" spans="1:6" ht="30" hidden="1" customHeight="1" x14ac:dyDescent="0.25">
      <c r="A42" s="11" t="s">
        <v>28</v>
      </c>
      <c r="B42" s="6">
        <f>[2]конс!D45</f>
        <v>0</v>
      </c>
      <c r="C42" s="6">
        <v>1638468.0968200001</v>
      </c>
      <c r="D42" s="6" t="e">
        <f t="shared" si="11"/>
        <v>#DIV/0!</v>
      </c>
      <c r="E42" s="6">
        <v>1220372.51633</v>
      </c>
      <c r="F42" s="6">
        <f t="shared" ref="F42:F45" si="24">C42/E42*100</f>
        <v>134.25966865816758</v>
      </c>
    </row>
    <row r="43" spans="1:6" ht="15" hidden="1" customHeight="1" x14ac:dyDescent="0.25">
      <c r="A43" s="15" t="s">
        <v>29</v>
      </c>
      <c r="B43" s="6">
        <f>[2]конс!D46</f>
        <v>0</v>
      </c>
      <c r="C43" s="6">
        <v>366067.80658999999</v>
      </c>
      <c r="D43" s="6" t="e">
        <f t="shared" si="11"/>
        <v>#DIV/0!</v>
      </c>
      <c r="E43" s="6">
        <v>333687.69714</v>
      </c>
      <c r="F43" s="6">
        <f t="shared" si="24"/>
        <v>109.70371689682487</v>
      </c>
    </row>
    <row r="44" spans="1:6" ht="15" hidden="1" customHeight="1" x14ac:dyDescent="0.25">
      <c r="A44" s="15" t="s">
        <v>30</v>
      </c>
      <c r="B44" s="6">
        <f>[2]конс!D47</f>
        <v>0</v>
      </c>
      <c r="C44" s="6">
        <v>69391.542170000001</v>
      </c>
      <c r="D44" s="6" t="e">
        <f t="shared" si="11"/>
        <v>#DIV/0!</v>
      </c>
      <c r="E44" s="6">
        <v>8142.4548699999996</v>
      </c>
      <c r="F44" s="6">
        <f t="shared" si="24"/>
        <v>852.21893492668505</v>
      </c>
    </row>
    <row r="45" spans="1:6" ht="15" hidden="1" customHeight="1" x14ac:dyDescent="0.25">
      <c r="A45" s="16" t="s">
        <v>36</v>
      </c>
      <c r="B45" s="6">
        <f>[2]конс!D48</f>
        <v>0</v>
      </c>
      <c r="C45" s="6">
        <v>4663.3</v>
      </c>
      <c r="D45" s="6" t="e">
        <f t="shared" si="11"/>
        <v>#DIV/0!</v>
      </c>
      <c r="E45" s="6">
        <v>-2734</v>
      </c>
      <c r="F45" s="6">
        <f t="shared" si="24"/>
        <v>-170.56693489392831</v>
      </c>
    </row>
    <row r="46" spans="1:6" hidden="1" x14ac:dyDescent="0.25">
      <c r="A46" s="18" t="s">
        <v>31</v>
      </c>
      <c r="B46" s="6">
        <f>[2]конс!D49</f>
        <v>0</v>
      </c>
      <c r="C46" s="35">
        <f>C7+C39</f>
        <v>10998310.15787</v>
      </c>
      <c r="D46" s="6" t="e">
        <f t="shared" si="11"/>
        <v>#DIV/0!</v>
      </c>
      <c r="E46" s="35">
        <f>E7+E39</f>
        <v>9973938.1383500006</v>
      </c>
      <c r="F46" s="6">
        <f t="shared" si="6"/>
        <v>110.2704869963176</v>
      </c>
    </row>
    <row r="47" spans="1:6" s="38" customFormat="1" ht="15" customHeight="1" x14ac:dyDescent="0.25">
      <c r="A47" s="5" t="s">
        <v>37</v>
      </c>
      <c r="B47" s="37">
        <v>25474778.308249999</v>
      </c>
      <c r="C47" s="37">
        <v>18085444.4091</v>
      </c>
      <c r="D47" s="37">
        <v>70.99353011147906</v>
      </c>
      <c r="E47" s="37">
        <v>13766010.329909999</v>
      </c>
      <c r="F47" s="37">
        <v>131.37753042219489</v>
      </c>
    </row>
    <row r="48" spans="1:6" ht="30" customHeight="1" x14ac:dyDescent="0.25">
      <c r="A48" s="10" t="s">
        <v>26</v>
      </c>
      <c r="B48" s="6">
        <v>25454668.10825</v>
      </c>
      <c r="C48" s="6">
        <v>18066110.809099998</v>
      </c>
      <c r="D48" s="6">
        <v>70.97366476070718</v>
      </c>
      <c r="E48" s="6">
        <v>13962451.770629998</v>
      </c>
      <c r="F48" s="6">
        <v>129.39067655081925</v>
      </c>
    </row>
    <row r="49" spans="1:6" ht="15" customHeight="1" x14ac:dyDescent="0.25">
      <c r="A49" s="15" t="s">
        <v>27</v>
      </c>
      <c r="B49" s="6">
        <v>11074136.800000001</v>
      </c>
      <c r="C49" s="6">
        <v>8460991.4000000004</v>
      </c>
      <c r="D49" s="6">
        <v>76.403168507002732</v>
      </c>
      <c r="E49" s="6">
        <v>7071056.0999999996</v>
      </c>
      <c r="F49" s="6">
        <v>119.65668607833561</v>
      </c>
    </row>
    <row r="50" spans="1:6" ht="30" customHeight="1" x14ac:dyDescent="0.25">
      <c r="A50" s="11" t="s">
        <v>28</v>
      </c>
      <c r="B50" s="6">
        <v>9936546.2780000009</v>
      </c>
      <c r="C50" s="6">
        <v>6709127.6495599998</v>
      </c>
      <c r="D50" s="6">
        <v>67.519714213119869</v>
      </c>
      <c r="E50" s="6">
        <v>5120189.7889200002</v>
      </c>
      <c r="F50" s="6">
        <v>131.03279226247497</v>
      </c>
    </row>
    <row r="51" spans="1:6" ht="15" customHeight="1" x14ac:dyDescent="0.25">
      <c r="A51" s="15" t="s">
        <v>29</v>
      </c>
      <c r="B51" s="6">
        <v>2385594.2549999999</v>
      </c>
      <c r="C51" s="6">
        <v>1700512.58724</v>
      </c>
      <c r="D51" s="6">
        <v>71.282557110282781</v>
      </c>
      <c r="E51" s="6">
        <v>1051076.7525599999</v>
      </c>
      <c r="F51" s="6">
        <v>161.78766993925379</v>
      </c>
    </row>
    <row r="52" spans="1:6" ht="15" customHeight="1" x14ac:dyDescent="0.25">
      <c r="A52" s="15" t="s">
        <v>30</v>
      </c>
      <c r="B52" s="6">
        <v>2058390.7752499999</v>
      </c>
      <c r="C52" s="6">
        <v>1195479.1723</v>
      </c>
      <c r="D52" s="6">
        <v>58.078338995412771</v>
      </c>
      <c r="E52" s="6">
        <v>720129.12915000005</v>
      </c>
      <c r="F52" s="6">
        <v>166.00900087336788</v>
      </c>
    </row>
    <row r="53" spans="1:6" ht="15" customHeight="1" x14ac:dyDescent="0.25">
      <c r="A53" s="16" t="s">
        <v>36</v>
      </c>
      <c r="B53" s="6">
        <v>20110.2</v>
      </c>
      <c r="C53" s="6">
        <v>19333.599999999999</v>
      </c>
      <c r="D53" s="6">
        <v>96.138278087736566</v>
      </c>
      <c r="E53" s="6">
        <v>-196441.44071999899</v>
      </c>
      <c r="F53" s="6">
        <v>-9.8419151932190623</v>
      </c>
    </row>
    <row r="54" spans="1:6" s="38" customFormat="1" x14ac:dyDescent="0.25">
      <c r="A54" s="18" t="s">
        <v>31</v>
      </c>
      <c r="B54" s="39">
        <f>B7+B47</f>
        <v>34397827.38634</v>
      </c>
      <c r="C54" s="39">
        <f t="shared" ref="C54:E54" si="25">C7+C47</f>
        <v>24312059.821389999</v>
      </c>
      <c r="D54" s="39">
        <f t="shared" si="25"/>
        <v>140.77478266089147</v>
      </c>
      <c r="E54" s="39">
        <f t="shared" si="25"/>
        <v>19823461.099919997</v>
      </c>
      <c r="F54" s="37">
        <f>C54/E54*100</f>
        <v>122.64286089520522</v>
      </c>
    </row>
  </sheetData>
  <mergeCells count="4">
    <mergeCell ref="A1:F1"/>
    <mergeCell ref="A2:F2"/>
    <mergeCell ref="A3:F3"/>
    <mergeCell ref="A4:C4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J50"/>
  <sheetViews>
    <sheetView topLeftCell="A5" zoomScaleNormal="100" zoomScaleSheetLayoutView="80" workbookViewId="0">
      <pane xSplit="1" ySplit="3" topLeftCell="B8" activePane="bottomRight" state="frozen"/>
      <selection activeCell="A5" sqref="A5"/>
      <selection pane="topRight" activeCell="B5" sqref="B5"/>
      <selection pane="bottomLeft" activeCell="A8" sqref="A8"/>
      <selection pane="bottomRight" activeCell="J20" sqref="J20"/>
    </sheetView>
  </sheetViews>
  <sheetFormatPr defaultColWidth="18.7109375" defaultRowHeight="15.75" x14ac:dyDescent="0.25"/>
  <cols>
    <col min="1" max="1" width="68" style="3" customWidth="1"/>
    <col min="2" max="3" width="14.7109375" style="21" customWidth="1"/>
    <col min="4" max="4" width="14.7109375" style="1" customWidth="1"/>
    <col min="5" max="5" width="14.5703125" style="1" customWidth="1"/>
    <col min="6" max="6" width="14.7109375" style="1" customWidth="1"/>
    <col min="7" max="7" width="9.140625" style="1" customWidth="1"/>
    <col min="8" max="10" width="14.28515625" style="1" customWidth="1"/>
    <col min="11" max="240" width="9.140625" style="1" customWidth="1"/>
    <col min="241" max="241" width="89" style="1" customWidth="1"/>
    <col min="242" max="16384" width="18.7109375" style="1"/>
  </cols>
  <sheetData>
    <row r="1" spans="1:10" x14ac:dyDescent="0.25">
      <c r="A1" s="40" t="s">
        <v>0</v>
      </c>
      <c r="B1" s="40"/>
      <c r="C1" s="40"/>
      <c r="D1" s="40"/>
      <c r="E1" s="41"/>
      <c r="F1" s="41"/>
    </row>
    <row r="2" spans="1:10" x14ac:dyDescent="0.25">
      <c r="A2" s="42" t="s">
        <v>34</v>
      </c>
      <c r="B2" s="42"/>
      <c r="C2" s="42"/>
      <c r="D2" s="42"/>
      <c r="E2" s="43"/>
      <c r="F2" s="43"/>
    </row>
    <row r="3" spans="1:10" x14ac:dyDescent="0.25">
      <c r="A3" s="44" t="s">
        <v>47</v>
      </c>
      <c r="B3" s="44"/>
      <c r="C3" s="44"/>
      <c r="D3" s="44"/>
      <c r="E3" s="43"/>
      <c r="F3" s="43"/>
    </row>
    <row r="4" spans="1:10" s="2" customFormat="1" ht="15.95" hidden="1" customHeight="1" x14ac:dyDescent="0.25">
      <c r="A4" s="45" t="s">
        <v>1</v>
      </c>
      <c r="B4" s="45"/>
      <c r="C4" s="45"/>
    </row>
    <row r="5" spans="1:10" x14ac:dyDescent="0.25">
      <c r="A5" s="3" t="s">
        <v>7</v>
      </c>
      <c r="D5" s="4"/>
      <c r="F5" s="4" t="s">
        <v>35</v>
      </c>
    </row>
    <row r="6" spans="1:10" ht="135.94999999999999" customHeight="1" x14ac:dyDescent="0.25">
      <c r="A6" s="7" t="s">
        <v>8</v>
      </c>
      <c r="B6" s="8" t="s">
        <v>53</v>
      </c>
      <c r="C6" s="8" t="s">
        <v>50</v>
      </c>
      <c r="D6" s="8" t="s">
        <v>51</v>
      </c>
      <c r="E6" s="8" t="s">
        <v>52</v>
      </c>
      <c r="F6" s="8" t="s">
        <v>38</v>
      </c>
    </row>
    <row r="7" spans="1:10" ht="15" customHeight="1" x14ac:dyDescent="0.25">
      <c r="A7" s="17" t="s">
        <v>2</v>
      </c>
      <c r="B7" s="28">
        <f>B8+B11+B15+B18+B22+B25</f>
        <v>6414739.2999999998</v>
      </c>
      <c r="C7" s="28">
        <v>4590788.2407999998</v>
      </c>
      <c r="D7" s="28">
        <f t="shared" ref="D7:D16" si="0">C7/B7*100</f>
        <v>71.56624807496074</v>
      </c>
      <c r="E7" s="28">
        <f>E8+E11+E15+E18+E22+E25</f>
        <v>4398589.8411400001</v>
      </c>
      <c r="F7" s="28">
        <f>C7/E7*100</f>
        <v>104.36954584540636</v>
      </c>
      <c r="G7" s="24"/>
      <c r="H7" s="24"/>
      <c r="I7" s="24"/>
      <c r="J7" s="24"/>
    </row>
    <row r="8" spans="1:10" ht="15" customHeight="1" x14ac:dyDescent="0.25">
      <c r="A8" s="14" t="s">
        <v>9</v>
      </c>
      <c r="B8" s="29">
        <f>B9+B10</f>
        <v>3673312.9</v>
      </c>
      <c r="C8" s="29">
        <v>2719618.3332799999</v>
      </c>
      <c r="D8" s="29">
        <f t="shared" si="0"/>
        <v>74.037208572131163</v>
      </c>
      <c r="E8" s="29">
        <f>E9+E10</f>
        <v>2537531.75642</v>
      </c>
      <c r="F8" s="29">
        <f t="shared" ref="F8:F34" si="1">C8/E8*100</f>
        <v>107.17573588583937</v>
      </c>
      <c r="G8" s="24"/>
      <c r="H8" s="24"/>
      <c r="I8" s="24"/>
      <c r="J8" s="24"/>
    </row>
    <row r="9" spans="1:10" ht="15" customHeight="1" x14ac:dyDescent="0.25">
      <c r="A9" s="11" t="s">
        <v>3</v>
      </c>
      <c r="B9" s="29">
        <v>1030998.9</v>
      </c>
      <c r="C9" s="29">
        <v>746094.98251</v>
      </c>
      <c r="D9" s="29">
        <f t="shared" si="0"/>
        <v>72.366224882490172</v>
      </c>
      <c r="E9" s="29">
        <v>703986.82221000001</v>
      </c>
      <c r="F9" s="29">
        <f t="shared" si="1"/>
        <v>105.9813847321476</v>
      </c>
      <c r="G9" s="24"/>
    </row>
    <row r="10" spans="1:10" ht="15" customHeight="1" x14ac:dyDescent="0.25">
      <c r="A10" s="11" t="s">
        <v>4</v>
      </c>
      <c r="B10" s="29">
        <v>2642314</v>
      </c>
      <c r="C10" s="29">
        <v>1973523.3507699999</v>
      </c>
      <c r="D10" s="29">
        <f t="shared" si="0"/>
        <v>74.689206156800438</v>
      </c>
      <c r="E10" s="29">
        <v>1833544.9342100001</v>
      </c>
      <c r="F10" s="29">
        <f t="shared" si="1"/>
        <v>107.63430521654004</v>
      </c>
      <c r="G10" s="24"/>
    </row>
    <row r="11" spans="1:10" ht="30" customHeight="1" x14ac:dyDescent="0.25">
      <c r="A11" s="14" t="s">
        <v>10</v>
      </c>
      <c r="B11" s="29">
        <f>B12+B13+B14</f>
        <v>1356915.4</v>
      </c>
      <c r="C11" s="29">
        <v>907304.10066999996</v>
      </c>
      <c r="D11" s="29">
        <f t="shared" si="0"/>
        <v>66.865192971499923</v>
      </c>
      <c r="E11" s="29">
        <f t="shared" ref="E11" si="2">E12+E13+E14</f>
        <v>875793.67663999996</v>
      </c>
      <c r="F11" s="29">
        <f t="shared" si="1"/>
        <v>103.59792778487397</v>
      </c>
      <c r="G11" s="24"/>
    </row>
    <row r="12" spans="1:10" ht="15" customHeight="1" x14ac:dyDescent="0.25">
      <c r="A12" s="12" t="s">
        <v>5</v>
      </c>
      <c r="B12" s="29">
        <v>22000</v>
      </c>
      <c r="C12" s="29">
        <v>22774.668890000001</v>
      </c>
      <c r="D12" s="29">
        <f t="shared" si="0"/>
        <v>103.52122222727273</v>
      </c>
      <c r="E12" s="29">
        <v>16710.87</v>
      </c>
      <c r="F12" s="29">
        <f t="shared" si="1"/>
        <v>136.28655414110696</v>
      </c>
      <c r="G12" s="24"/>
    </row>
    <row r="13" spans="1:10" ht="15" customHeight="1" x14ac:dyDescent="0.25">
      <c r="A13" s="12" t="s">
        <v>46</v>
      </c>
      <c r="B13" s="29">
        <v>112330.2</v>
      </c>
      <c r="C13" s="29">
        <v>79213.822250000012</v>
      </c>
      <c r="D13" s="29">
        <f t="shared" si="0"/>
        <v>70.518722703244549</v>
      </c>
      <c r="E13" s="29">
        <v>81927.103199999998</v>
      </c>
      <c r="F13" s="29">
        <f t="shared" si="1"/>
        <v>96.688176630172876</v>
      </c>
      <c r="G13" s="24"/>
    </row>
    <row r="14" spans="1:10" ht="15" customHeight="1" x14ac:dyDescent="0.25">
      <c r="A14" s="12" t="s">
        <v>6</v>
      </c>
      <c r="B14" s="29">
        <v>1222585.2</v>
      </c>
      <c r="C14" s="29">
        <v>805315.6095299999</v>
      </c>
      <c r="D14" s="29">
        <f t="shared" si="0"/>
        <v>65.869896799830386</v>
      </c>
      <c r="E14" s="29">
        <v>777155.70343999995</v>
      </c>
      <c r="F14" s="29">
        <f t="shared" si="1"/>
        <v>103.62345743141985</v>
      </c>
      <c r="G14" s="24"/>
    </row>
    <row r="15" spans="1:10" ht="15" customHeight="1" x14ac:dyDescent="0.25">
      <c r="A15" s="14" t="s">
        <v>11</v>
      </c>
      <c r="B15" s="29">
        <f>B16+B17</f>
        <v>457191</v>
      </c>
      <c r="C15" s="29">
        <v>349217.14309000003</v>
      </c>
      <c r="D15" s="29">
        <f t="shared" si="0"/>
        <v>76.383205944561468</v>
      </c>
      <c r="E15" s="29">
        <f t="shared" ref="E15" si="3">E16+E17</f>
        <v>325345.96724000003</v>
      </c>
      <c r="F15" s="29">
        <f t="shared" si="1"/>
        <v>107.33716666369213</v>
      </c>
      <c r="G15" s="24"/>
    </row>
    <row r="16" spans="1:10" ht="30" customHeight="1" x14ac:dyDescent="0.25">
      <c r="A16" s="22" t="s">
        <v>12</v>
      </c>
      <c r="B16" s="29">
        <v>457191</v>
      </c>
      <c r="C16" s="29">
        <v>349215.33062000002</v>
      </c>
      <c r="D16" s="29">
        <f t="shared" si="0"/>
        <v>76.382809508498639</v>
      </c>
      <c r="E16" s="29">
        <v>325347.68780000001</v>
      </c>
      <c r="F16" s="29">
        <f t="shared" si="1"/>
        <v>107.33604193759388</v>
      </c>
      <c r="G16" s="24"/>
    </row>
    <row r="17" spans="1:7" ht="15" customHeight="1" x14ac:dyDescent="0.25">
      <c r="A17" s="22" t="s">
        <v>41</v>
      </c>
      <c r="B17" s="29">
        <v>0</v>
      </c>
      <c r="C17" s="29">
        <v>1.81247</v>
      </c>
      <c r="D17" s="29">
        <v>0</v>
      </c>
      <c r="E17" s="29">
        <v>-1.7205600000000001</v>
      </c>
      <c r="F17" s="29">
        <f t="shared" si="1"/>
        <v>-105.34186543915933</v>
      </c>
      <c r="G17" s="24"/>
    </row>
    <row r="18" spans="1:7" ht="15" customHeight="1" x14ac:dyDescent="0.25">
      <c r="A18" s="14" t="s">
        <v>13</v>
      </c>
      <c r="B18" s="29">
        <f>B19+B20+B21</f>
        <v>606521</v>
      </c>
      <c r="C18" s="29">
        <v>393844.59071000002</v>
      </c>
      <c r="D18" s="29">
        <f t="shared" ref="D18:D26" si="4">C18/B18*100</f>
        <v>64.935029571935686</v>
      </c>
      <c r="E18" s="29">
        <f t="shared" ref="E18" si="5">E19+E20+E21</f>
        <v>421770.65556000004</v>
      </c>
      <c r="F18" s="29">
        <f t="shared" si="1"/>
        <v>93.378850690093273</v>
      </c>
      <c r="G18" s="24"/>
    </row>
    <row r="19" spans="1:7" ht="15" customHeight="1" x14ac:dyDescent="0.25">
      <c r="A19" s="22" t="s">
        <v>14</v>
      </c>
      <c r="B19" s="29">
        <v>397766</v>
      </c>
      <c r="C19" s="29">
        <v>288627.94832000002</v>
      </c>
      <c r="D19" s="29">
        <f t="shared" si="4"/>
        <v>72.562247230783939</v>
      </c>
      <c r="E19" s="29">
        <v>307339.98102000001</v>
      </c>
      <c r="F19" s="29">
        <f t="shared" si="1"/>
        <v>93.911617799318364</v>
      </c>
      <c r="G19" s="24"/>
    </row>
    <row r="20" spans="1:7" ht="15" customHeight="1" x14ac:dyDescent="0.25">
      <c r="A20" s="22" t="s">
        <v>15</v>
      </c>
      <c r="B20" s="29">
        <v>206028</v>
      </c>
      <c r="C20" s="29">
        <v>104240.5735</v>
      </c>
      <c r="D20" s="29">
        <f t="shared" si="4"/>
        <v>50.595343108703673</v>
      </c>
      <c r="E20" s="29">
        <v>112963.61654</v>
      </c>
      <c r="F20" s="29">
        <f t="shared" si="1"/>
        <v>92.278006576647442</v>
      </c>
      <c r="G20" s="24"/>
    </row>
    <row r="21" spans="1:7" ht="15" customHeight="1" x14ac:dyDescent="0.25">
      <c r="A21" s="22" t="s">
        <v>16</v>
      </c>
      <c r="B21" s="29">
        <v>2727</v>
      </c>
      <c r="C21" s="29">
        <v>976.06889000000001</v>
      </c>
      <c r="D21" s="29">
        <f t="shared" si="4"/>
        <v>35.792771910524387</v>
      </c>
      <c r="E21" s="29">
        <v>1467.058</v>
      </c>
      <c r="F21" s="29">
        <f t="shared" si="1"/>
        <v>66.532399537032617</v>
      </c>
      <c r="G21" s="24"/>
    </row>
    <row r="22" spans="1:7" ht="30" customHeight="1" x14ac:dyDescent="0.25">
      <c r="A22" s="14" t="s">
        <v>17</v>
      </c>
      <c r="B22" s="29">
        <f>B23+B24</f>
        <v>59741</v>
      </c>
      <c r="C22" s="29">
        <v>44100.234420000001</v>
      </c>
      <c r="D22" s="29">
        <f t="shared" si="4"/>
        <v>73.819042901859703</v>
      </c>
      <c r="E22" s="29">
        <f t="shared" ref="E22" si="6">E23+E24</f>
        <v>43896.348549999995</v>
      </c>
      <c r="F22" s="29">
        <f t="shared" si="1"/>
        <v>100.46447113879591</v>
      </c>
      <c r="G22" s="24"/>
    </row>
    <row r="23" spans="1:7" ht="15" customHeight="1" x14ac:dyDescent="0.25">
      <c r="A23" s="22" t="s">
        <v>18</v>
      </c>
      <c r="B23" s="29">
        <v>59424</v>
      </c>
      <c r="C23" s="29">
        <v>43736.805419999997</v>
      </c>
      <c r="D23" s="29">
        <f t="shared" si="4"/>
        <v>73.60124767770597</v>
      </c>
      <c r="E23" s="29">
        <v>43601.413549999997</v>
      </c>
      <c r="F23" s="29">
        <f t="shared" si="1"/>
        <v>100.31052174454101</v>
      </c>
      <c r="G23" s="24"/>
    </row>
    <row r="24" spans="1:7" ht="30" customHeight="1" x14ac:dyDescent="0.25">
      <c r="A24" s="22" t="s">
        <v>19</v>
      </c>
      <c r="B24" s="29">
        <v>317</v>
      </c>
      <c r="C24" s="29">
        <v>363.42899999999997</v>
      </c>
      <c r="D24" s="29">
        <f t="shared" si="4"/>
        <v>114.64637223974763</v>
      </c>
      <c r="E24" s="29">
        <v>294.935</v>
      </c>
      <c r="F24" s="29">
        <f t="shared" si="1"/>
        <v>123.22342210995643</v>
      </c>
      <c r="G24" s="24"/>
    </row>
    <row r="25" spans="1:7" ht="19.5" customHeight="1" x14ac:dyDescent="0.25">
      <c r="A25" s="22" t="s">
        <v>48</v>
      </c>
      <c r="B25" s="29">
        <v>261058</v>
      </c>
      <c r="C25" s="29">
        <v>176703.83862999998</v>
      </c>
      <c r="D25" s="29">
        <f t="shared" si="4"/>
        <v>67.687578480644135</v>
      </c>
      <c r="E25" s="29">
        <v>194251.43673000002</v>
      </c>
      <c r="F25" s="29">
        <f t="shared" si="1"/>
        <v>90.966554278622752</v>
      </c>
      <c r="G25" s="24"/>
    </row>
    <row r="26" spans="1:7" ht="15" customHeight="1" x14ac:dyDescent="0.25">
      <c r="A26" s="14" t="s">
        <v>20</v>
      </c>
      <c r="B26" s="29">
        <v>24528.7</v>
      </c>
      <c r="C26" s="29">
        <v>12616.41563</v>
      </c>
      <c r="D26" s="29">
        <f t="shared" si="4"/>
        <v>51.435321195171369</v>
      </c>
      <c r="E26" s="29">
        <v>17355.813020000001</v>
      </c>
      <c r="F26" s="29">
        <f t="shared" si="1"/>
        <v>72.692737675045535</v>
      </c>
      <c r="G26" s="24"/>
    </row>
    <row r="27" spans="1:7" ht="30" customHeight="1" x14ac:dyDescent="0.25">
      <c r="A27" s="14" t="s">
        <v>39</v>
      </c>
      <c r="B27" s="29">
        <v>0</v>
      </c>
      <c r="C27" s="29">
        <v>25.044599999999999</v>
      </c>
      <c r="D27" s="29">
        <v>0</v>
      </c>
      <c r="E27" s="29">
        <v>0</v>
      </c>
      <c r="F27" s="29">
        <v>0</v>
      </c>
      <c r="G27" s="24"/>
    </row>
    <row r="28" spans="1:7" ht="30" customHeight="1" x14ac:dyDescent="0.25">
      <c r="A28" s="14" t="s">
        <v>21</v>
      </c>
      <c r="B28" s="29">
        <v>25257.5</v>
      </c>
      <c r="C28" s="29">
        <v>13497.112569999999</v>
      </c>
      <c r="D28" s="29">
        <f t="shared" ref="D28:D33" si="7">C28/B28*100</f>
        <v>53.438038483618719</v>
      </c>
      <c r="E28" s="29">
        <v>16978.162690000001</v>
      </c>
      <c r="F28" s="29">
        <f t="shared" si="1"/>
        <v>79.496897376002224</v>
      </c>
      <c r="G28" s="24"/>
    </row>
    <row r="29" spans="1:7" ht="15" customHeight="1" x14ac:dyDescent="0.25">
      <c r="A29" s="14" t="s">
        <v>22</v>
      </c>
      <c r="B29" s="29">
        <v>11223.3</v>
      </c>
      <c r="C29" s="29">
        <v>5588.0308800000003</v>
      </c>
      <c r="D29" s="29">
        <f t="shared" si="7"/>
        <v>49.789552805324647</v>
      </c>
      <c r="E29" s="29">
        <v>6281.7253300000002</v>
      </c>
      <c r="F29" s="29">
        <f t="shared" si="1"/>
        <v>88.956943935655971</v>
      </c>
      <c r="G29" s="24"/>
    </row>
    <row r="30" spans="1:7" ht="30" customHeight="1" x14ac:dyDescent="0.25">
      <c r="A30" s="13" t="s">
        <v>32</v>
      </c>
      <c r="B30" s="29">
        <v>63.6</v>
      </c>
      <c r="C30" s="29">
        <v>4285.7923300000002</v>
      </c>
      <c r="D30" s="29">
        <f t="shared" si="7"/>
        <v>6738.6671855345912</v>
      </c>
      <c r="E30" s="29">
        <v>11106.8652</v>
      </c>
      <c r="F30" s="29">
        <f t="shared" si="1"/>
        <v>38.586876250195239</v>
      </c>
      <c r="G30" s="24"/>
    </row>
    <row r="31" spans="1:7" ht="30" customHeight="1" x14ac:dyDescent="0.25">
      <c r="A31" s="14" t="s">
        <v>23</v>
      </c>
      <c r="B31" s="29">
        <v>960</v>
      </c>
      <c r="C31" s="29">
        <v>8292.0773700000009</v>
      </c>
      <c r="D31" s="29">
        <f t="shared" si="7"/>
        <v>863.75805937500002</v>
      </c>
      <c r="E31" s="29">
        <v>4448.05188</v>
      </c>
      <c r="F31" s="29">
        <f t="shared" si="1"/>
        <v>186.42042839662204</v>
      </c>
      <c r="G31" s="24"/>
    </row>
    <row r="32" spans="1:7" ht="15" customHeight="1" x14ac:dyDescent="0.25">
      <c r="A32" s="14" t="s">
        <v>24</v>
      </c>
      <c r="B32" s="29">
        <v>160</v>
      </c>
      <c r="C32" s="29">
        <v>357.50400000000002</v>
      </c>
      <c r="D32" s="29">
        <f t="shared" si="7"/>
        <v>223.44</v>
      </c>
      <c r="E32" s="29">
        <v>861.64390000000003</v>
      </c>
      <c r="F32" s="29">
        <f t="shared" si="1"/>
        <v>41.490922177943816</v>
      </c>
      <c r="G32" s="24"/>
    </row>
    <row r="33" spans="1:7" ht="15" customHeight="1" x14ac:dyDescent="0.25">
      <c r="A33" s="14" t="s">
        <v>25</v>
      </c>
      <c r="B33" s="29">
        <v>198864.9</v>
      </c>
      <c r="C33" s="29">
        <v>130804.9298</v>
      </c>
      <c r="D33" s="29">
        <f t="shared" si="7"/>
        <v>65.775775312787729</v>
      </c>
      <c r="E33" s="29">
        <v>134867.49501000001</v>
      </c>
      <c r="F33" s="29">
        <f t="shared" si="1"/>
        <v>96.987735844208572</v>
      </c>
      <c r="G33" s="24"/>
    </row>
    <row r="34" spans="1:7" ht="15" customHeight="1" x14ac:dyDescent="0.25">
      <c r="A34" s="9" t="s">
        <v>33</v>
      </c>
      <c r="B34" s="29">
        <v>0</v>
      </c>
      <c r="C34" s="29">
        <v>1236.93145</v>
      </c>
      <c r="D34" s="29">
        <v>0</v>
      </c>
      <c r="E34" s="29">
        <v>2351.6797000000001</v>
      </c>
      <c r="F34" s="29">
        <f t="shared" si="1"/>
        <v>52.597785744376665</v>
      </c>
      <c r="G34" s="24"/>
    </row>
    <row r="35" spans="1:7" ht="15" hidden="1" customHeight="1" x14ac:dyDescent="0.25">
      <c r="A35" s="23" t="s">
        <v>37</v>
      </c>
      <c r="B35" s="29">
        <f>[2]рес!D36</f>
        <v>160</v>
      </c>
      <c r="C35" s="28">
        <f>C36+C41</f>
        <v>4776081.945580001</v>
      </c>
      <c r="D35" s="29">
        <f t="shared" ref="D35:D42" si="8">C35/B35*100</f>
        <v>2985051.2159875003</v>
      </c>
      <c r="E35" s="29">
        <f>'[3]Sheet1 (3)'!H38</f>
        <v>0</v>
      </c>
      <c r="F35" s="28" t="e">
        <f t="shared" ref="F35:F50" si="9">C35/E35*100</f>
        <v>#DIV/0!</v>
      </c>
    </row>
    <row r="36" spans="1:7" ht="30" hidden="1" customHeight="1" x14ac:dyDescent="0.25">
      <c r="A36" s="14" t="s">
        <v>26</v>
      </c>
      <c r="B36" s="29">
        <f>[2]рес!D37</f>
        <v>198864.9</v>
      </c>
      <c r="C36" s="29">
        <f>C37+C38+C39+C40</f>
        <v>4767031.445580001</v>
      </c>
      <c r="D36" s="29">
        <f t="shared" si="8"/>
        <v>2397.1205806454536</v>
      </c>
      <c r="E36" s="29">
        <f>'[3]Sheet1 (3)'!H39</f>
        <v>0</v>
      </c>
      <c r="F36" s="29" t="e">
        <f t="shared" si="9"/>
        <v>#DIV/0!</v>
      </c>
    </row>
    <row r="37" spans="1:7" ht="15" hidden="1" customHeight="1" x14ac:dyDescent="0.25">
      <c r="A37" s="15" t="s">
        <v>27</v>
      </c>
      <c r="B37" s="29">
        <f>[2]рес!D38</f>
        <v>0</v>
      </c>
      <c r="C37" s="27">
        <v>2693104</v>
      </c>
      <c r="D37" s="29" t="e">
        <f t="shared" si="8"/>
        <v>#DIV/0!</v>
      </c>
      <c r="E37" s="29">
        <f>'[3]Sheet1 (3)'!H40</f>
        <v>0</v>
      </c>
      <c r="F37" s="29" t="e">
        <f t="shared" si="9"/>
        <v>#DIV/0!</v>
      </c>
    </row>
    <row r="38" spans="1:7" ht="30" hidden="1" customHeight="1" x14ac:dyDescent="0.25">
      <c r="A38" s="11" t="s">
        <v>28</v>
      </c>
      <c r="B38" s="29">
        <f>[2]рес!D39</f>
        <v>0</v>
      </c>
      <c r="C38" s="27">
        <v>1638468.0968200001</v>
      </c>
      <c r="D38" s="29" t="e">
        <f t="shared" si="8"/>
        <v>#DIV/0!</v>
      </c>
      <c r="E38" s="29">
        <f>'[3]Sheet1 (3)'!H41</f>
        <v>0</v>
      </c>
      <c r="F38" s="29" t="e">
        <f t="shared" si="9"/>
        <v>#DIV/0!</v>
      </c>
    </row>
    <row r="39" spans="1:7" ht="15" hidden="1" customHeight="1" x14ac:dyDescent="0.25">
      <c r="A39" s="15" t="s">
        <v>29</v>
      </c>
      <c r="B39" s="29">
        <f>[2]рес!D40</f>
        <v>6178210</v>
      </c>
      <c r="C39" s="27">
        <v>366067.80658999999</v>
      </c>
      <c r="D39" s="29">
        <f t="shared" si="8"/>
        <v>5.9251434734332431</v>
      </c>
      <c r="E39" s="29">
        <f>'[3]Sheet1 (3)'!H42</f>
        <v>0</v>
      </c>
      <c r="F39" s="29" t="e">
        <f t="shared" si="9"/>
        <v>#DIV/0!</v>
      </c>
    </row>
    <row r="40" spans="1:7" ht="15" hidden="1" customHeight="1" x14ac:dyDescent="0.25">
      <c r="A40" s="15" t="s">
        <v>30</v>
      </c>
      <c r="B40" s="29">
        <f>[2]рес!D41</f>
        <v>236529.3</v>
      </c>
      <c r="C40" s="27">
        <v>69391.542170000001</v>
      </c>
      <c r="D40" s="29">
        <f t="shared" si="8"/>
        <v>29.33739801791998</v>
      </c>
      <c r="E40" s="29">
        <f>'[3]Sheet1 (3)'!H43</f>
        <v>0</v>
      </c>
      <c r="F40" s="29" t="e">
        <f t="shared" si="9"/>
        <v>#DIV/0!</v>
      </c>
    </row>
    <row r="41" spans="1:7" ht="15" hidden="1" customHeight="1" x14ac:dyDescent="0.25">
      <c r="A41" s="16" t="s">
        <v>36</v>
      </c>
      <c r="B41" s="29">
        <f>[2]рес!D42</f>
        <v>6414739.2999999998</v>
      </c>
      <c r="C41" s="27">
        <v>9050.5</v>
      </c>
      <c r="D41" s="29">
        <f t="shared" si="8"/>
        <v>0.14108913202443005</v>
      </c>
      <c r="E41" s="29">
        <f>'[3]Sheet1 (3)'!H44</f>
        <v>0</v>
      </c>
      <c r="F41" s="29" t="e">
        <f t="shared" si="9"/>
        <v>#DIV/0!</v>
      </c>
    </row>
    <row r="42" spans="1:7" hidden="1" x14ac:dyDescent="0.25">
      <c r="A42" s="18" t="s">
        <v>31</v>
      </c>
      <c r="B42" s="29">
        <f>[2]рес!D43</f>
        <v>0</v>
      </c>
      <c r="C42" s="30">
        <f>C7+C35</f>
        <v>9366870.1863800008</v>
      </c>
      <c r="D42" s="29" t="e">
        <f t="shared" si="8"/>
        <v>#DIV/0!</v>
      </c>
      <c r="E42" s="29">
        <f>'[3]Sheet1 (3)'!H45</f>
        <v>0</v>
      </c>
      <c r="F42" s="28" t="e">
        <f t="shared" si="9"/>
        <v>#DIV/0!</v>
      </c>
    </row>
    <row r="43" spans="1:7" ht="15" customHeight="1" x14ac:dyDescent="0.25">
      <c r="A43" s="5" t="s">
        <v>37</v>
      </c>
      <c r="B43" s="28">
        <v>25463539.868250001</v>
      </c>
      <c r="C43" s="28">
        <v>18085166.619099997</v>
      </c>
      <c r="D43" s="29">
        <v>71.023772471046115</v>
      </c>
      <c r="E43" s="28">
        <v>13765813.494139999</v>
      </c>
      <c r="F43" s="28">
        <v>131.37739100416198</v>
      </c>
    </row>
    <row r="44" spans="1:7" ht="30" customHeight="1" x14ac:dyDescent="0.25">
      <c r="A44" s="10" t="s">
        <v>26</v>
      </c>
      <c r="B44" s="29">
        <v>25453478.953250002</v>
      </c>
      <c r="C44" s="29">
        <v>18066110.809099998</v>
      </c>
      <c r="D44" s="29">
        <v>70.976980562388874</v>
      </c>
      <c r="E44" s="29">
        <v>13962451.770629998</v>
      </c>
      <c r="F44" s="29">
        <v>129.39067655081925</v>
      </c>
    </row>
    <row r="45" spans="1:7" ht="15" customHeight="1" x14ac:dyDescent="0.25">
      <c r="A45" s="15" t="s">
        <v>27</v>
      </c>
      <c r="B45" s="29">
        <v>11074136.800000001</v>
      </c>
      <c r="C45" s="29">
        <v>8460991.4000000004</v>
      </c>
      <c r="D45" s="29">
        <v>76.403168507002732</v>
      </c>
      <c r="E45" s="36">
        <v>7071056.0999999996</v>
      </c>
      <c r="F45" s="29">
        <v>119.65668607833561</v>
      </c>
    </row>
    <row r="46" spans="1:7" ht="30" customHeight="1" x14ac:dyDescent="0.25">
      <c r="A46" s="11" t="s">
        <v>28</v>
      </c>
      <c r="B46" s="29">
        <v>9936546.2780000009</v>
      </c>
      <c r="C46" s="29">
        <v>6709127.6495599998</v>
      </c>
      <c r="D46" s="29">
        <v>67.519714213119869</v>
      </c>
      <c r="E46" s="36">
        <v>5120189.7889200002</v>
      </c>
      <c r="F46" s="29">
        <v>131.03279226247497</v>
      </c>
    </row>
    <row r="47" spans="1:7" ht="15" customHeight="1" x14ac:dyDescent="0.25">
      <c r="A47" s="15" t="s">
        <v>29</v>
      </c>
      <c r="B47" s="29">
        <v>2384405.1</v>
      </c>
      <c r="C47" s="29">
        <v>1700512.58724</v>
      </c>
      <c r="D47" s="29">
        <v>71.318107281350805</v>
      </c>
      <c r="E47" s="29">
        <v>1051076.7525599999</v>
      </c>
      <c r="F47" s="29">
        <v>161.78766993925379</v>
      </c>
    </row>
    <row r="48" spans="1:7" ht="15" customHeight="1" x14ac:dyDescent="0.25">
      <c r="A48" s="15" t="s">
        <v>30</v>
      </c>
      <c r="B48" s="29">
        <v>2058390.7752499999</v>
      </c>
      <c r="C48" s="29">
        <v>1195479.1723</v>
      </c>
      <c r="D48" s="29">
        <v>58.078338995412771</v>
      </c>
      <c r="E48" s="36">
        <v>720129.12915000005</v>
      </c>
      <c r="F48" s="29">
        <v>166.00900087336788</v>
      </c>
    </row>
    <row r="49" spans="1:6" ht="15" customHeight="1" x14ac:dyDescent="0.25">
      <c r="A49" s="16" t="s">
        <v>36</v>
      </c>
      <c r="B49" s="29">
        <v>10060.915000000001</v>
      </c>
      <c r="C49" s="27">
        <v>19055.810000000001</v>
      </c>
      <c r="D49" s="29">
        <v>189.40434344192352</v>
      </c>
      <c r="E49" s="29">
        <v>-196638.27648999999</v>
      </c>
      <c r="F49" s="29">
        <v>-9.6907938475391813</v>
      </c>
    </row>
    <row r="50" spans="1:6" x14ac:dyDescent="0.25">
      <c r="A50" s="18" t="s">
        <v>31</v>
      </c>
      <c r="B50" s="30">
        <f>B7+B43</f>
        <v>31878279.168250002</v>
      </c>
      <c r="C50" s="30">
        <f t="shared" ref="C50:D50" si="10">C7+C43</f>
        <v>22675954.859899998</v>
      </c>
      <c r="D50" s="30">
        <f t="shared" si="10"/>
        <v>142.59002054600685</v>
      </c>
      <c r="E50" s="30">
        <f>E7+E43</f>
        <v>18164403.335280001</v>
      </c>
      <c r="F50" s="30">
        <f t="shared" si="9"/>
        <v>124.83732298466082</v>
      </c>
    </row>
  </sheetData>
  <mergeCells count="4">
    <mergeCell ref="A4:C4"/>
    <mergeCell ref="A1:F1"/>
    <mergeCell ref="A2:F2"/>
    <mergeCell ref="A3:F3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80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Консолидированный</vt:lpstr>
      <vt:lpstr>Республиканский</vt:lpstr>
      <vt:lpstr>Консолидированный!Заголовки_для_печати</vt:lpstr>
      <vt:lpstr>Республиканский!Заголовки_для_печати</vt:lpstr>
      <vt:lpstr>Консолидированный!Область_печати</vt:lpstr>
      <vt:lpstr>Республиканский!Область_печати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2020-10-15T15:13:52Z</dcterms:modified>
</cp:coreProperties>
</file>