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в части доходов. (2)" sheetId="10" r:id="rId1"/>
    <sheet name="в части расходов (2)" sheetId="9" r:id="rId2"/>
  </sheets>
  <externalReferences>
    <externalReference r:id="rId3"/>
  </externalReferences>
  <definedNames>
    <definedName name="Svod0306" localSheetId="0">#REF!</definedName>
    <definedName name="Svod0306" localSheetId="1">#REF!</definedName>
    <definedName name="Svod0306">#REF!</definedName>
    <definedName name="XDO_?AM_MM?" localSheetId="1">#REF!</definedName>
    <definedName name="XDO_?AM_MM?">#REF!</definedName>
    <definedName name="XDO_?AM_MM_2?">#REF!</definedName>
    <definedName name="XDO_?AM_MM_3?">#REF!</definedName>
    <definedName name="XDO_?AM_YY?">#REF!</definedName>
    <definedName name="XDO_?AM_YY_2?">#REF!</definedName>
    <definedName name="XDO_?AM_YY_3?">#REF!</definedName>
    <definedName name="XDO_?BS?">#REF!</definedName>
    <definedName name="XDO_?CODE_T?">#REF!</definedName>
    <definedName name="XDO_?IL?">#REF!</definedName>
    <definedName name="XDO_?KBK?">#REF!</definedName>
    <definedName name="XDO_?KBK_2?">#REF!</definedName>
    <definedName name="XDO_?NAME_BUD?">#REF!</definedName>
    <definedName name="XDO_?NAME_BUD_2?">#REF!</definedName>
    <definedName name="XDO_?NAME_MM?">#REF!</definedName>
    <definedName name="XDO_?NAME_T?">#REF!</definedName>
    <definedName name="XDO_?NAME_UFO?">#REF!</definedName>
    <definedName name="XDO_?NOTE?">#REF!</definedName>
    <definedName name="XDO_?NV?">#REF!</definedName>
    <definedName name="XDO_?REPORT_DATE?">#REF!</definedName>
    <definedName name="XDO_?REPORT_MM?">#REF!</definedName>
    <definedName name="XDO_?REPORT_MM_2?">#REF!</definedName>
    <definedName name="XDO_?SIGN5?">#REF!</definedName>
    <definedName name="XDO_?SIGN6?">#REF!</definedName>
    <definedName name="XDO_?SIGN7?">#REF!</definedName>
    <definedName name="XDO_GROUP_?EMPTY_1?">#REF!</definedName>
    <definedName name="XDO_GROUP_?LINE?">'[1]0531467'!#REF!</definedName>
    <definedName name="XDO_GROUP_?LIST_DATA?" localSheetId="1">#REF!</definedName>
    <definedName name="XDO_GROUP_?LIST_DATA?">#REF!</definedName>
    <definedName name="XDO_GROUP_?LIST_DATA_2?" localSheetId="1">#REF!</definedName>
    <definedName name="XDO_GROUP_?LIST_DATA_2?">#REF!</definedName>
    <definedName name="XDO_GROUP_?LIST_DATA_3?" localSheetId="1">#REF!</definedName>
    <definedName name="XDO_GROUP_?LIST_DATA_3?">#REF!</definedName>
    <definedName name="XDO_GROUP_?REPPRT?">#REF!</definedName>
    <definedName name="А246">#REF!</definedName>
    <definedName name="_xlnm.Print_Titles" localSheetId="0">'в части доходов. (2)'!$5:$5</definedName>
    <definedName name="_xlnm.Print_Titles" localSheetId="1">'в части расходов (2)'!$6:$6</definedName>
    <definedName name="_xlnm.Print_Area" localSheetId="0">'в части доходов. (2)'!$A$2:$K$41</definedName>
    <definedName name="_xlnm.Print_Area" localSheetId="1">'в части расходов (2)'!$A$1:$L$86</definedName>
  </definedNames>
  <calcPr calcId="144525"/>
</workbook>
</file>

<file path=xl/calcChain.xml><?xml version="1.0" encoding="utf-8"?>
<calcChain xmlns="http://schemas.openxmlformats.org/spreadsheetml/2006/main">
  <c r="K10" i="9" l="1"/>
  <c r="L10" i="9"/>
  <c r="K65" i="9" l="1"/>
  <c r="H41" i="10" l="1"/>
  <c r="G41" i="10"/>
  <c r="F41" i="10"/>
  <c r="C54" i="9" l="1"/>
  <c r="I16" i="10" l="1"/>
  <c r="J16" i="10" s="1"/>
  <c r="K16" i="10" s="1"/>
  <c r="J40" i="10"/>
  <c r="K40" i="10" s="1"/>
  <c r="J39" i="10"/>
  <c r="K39" i="10" s="1"/>
  <c r="J38" i="10"/>
  <c r="K38" i="10" s="1"/>
  <c r="J37" i="10"/>
  <c r="K37" i="10" s="1"/>
  <c r="J36" i="10"/>
  <c r="K36" i="10" s="1"/>
  <c r="J35" i="10"/>
  <c r="K35" i="10" s="1"/>
  <c r="I33" i="10"/>
  <c r="J33" i="10" s="1"/>
  <c r="K33" i="10" s="1"/>
  <c r="I32" i="10"/>
  <c r="J32" i="10" s="1"/>
  <c r="K32" i="10" s="1"/>
  <c r="I31" i="10"/>
  <c r="J31" i="10" s="1"/>
  <c r="K31" i="10" s="1"/>
  <c r="I30" i="10"/>
  <c r="J30" i="10" s="1"/>
  <c r="K30" i="10" s="1"/>
  <c r="I29" i="10"/>
  <c r="J29" i="10" s="1"/>
  <c r="K29" i="10" s="1"/>
  <c r="I28" i="10"/>
  <c r="J28" i="10" s="1"/>
  <c r="K28" i="10" s="1"/>
  <c r="I27" i="10"/>
  <c r="J27" i="10" s="1"/>
  <c r="K27" i="10" s="1"/>
  <c r="I26" i="10"/>
  <c r="J26" i="10" s="1"/>
  <c r="I25" i="10"/>
  <c r="J25" i="10" s="1"/>
  <c r="K25" i="10" s="1"/>
  <c r="I24" i="10"/>
  <c r="J24" i="10" s="1"/>
  <c r="K24" i="10" s="1"/>
  <c r="I23" i="10"/>
  <c r="J23" i="10" s="1"/>
  <c r="K23" i="10" s="1"/>
  <c r="E22" i="10"/>
  <c r="D22" i="10"/>
  <c r="C22" i="10"/>
  <c r="B22" i="10"/>
  <c r="I21" i="10"/>
  <c r="J21" i="10" s="1"/>
  <c r="K21" i="10" s="1"/>
  <c r="I20" i="10"/>
  <c r="J20" i="10" s="1"/>
  <c r="K20" i="10" s="1"/>
  <c r="I19" i="10"/>
  <c r="J19" i="10" s="1"/>
  <c r="K19" i="10" s="1"/>
  <c r="E18" i="10"/>
  <c r="D18" i="10"/>
  <c r="C18" i="10"/>
  <c r="B18" i="10"/>
  <c r="I17" i="10"/>
  <c r="J17" i="10" s="1"/>
  <c r="E15" i="10"/>
  <c r="D15" i="10"/>
  <c r="C15" i="10"/>
  <c r="B15" i="10"/>
  <c r="I14" i="10"/>
  <c r="J14" i="10" s="1"/>
  <c r="K14" i="10" s="1"/>
  <c r="I13" i="10"/>
  <c r="J13" i="10" s="1"/>
  <c r="K13" i="10" s="1"/>
  <c r="I12" i="10"/>
  <c r="J12" i="10" s="1"/>
  <c r="K12" i="10" s="1"/>
  <c r="E11" i="10"/>
  <c r="D11" i="10"/>
  <c r="C11" i="10"/>
  <c r="B11" i="10"/>
  <c r="I10" i="10"/>
  <c r="J10" i="10" s="1"/>
  <c r="K10" i="10" s="1"/>
  <c r="I9" i="10"/>
  <c r="J9" i="10" s="1"/>
  <c r="K9" i="10" s="1"/>
  <c r="E8" i="10"/>
  <c r="D8" i="10"/>
  <c r="C8" i="10"/>
  <c r="B8" i="10"/>
  <c r="K86" i="9"/>
  <c r="L86" i="9" s="1"/>
  <c r="K85" i="9"/>
  <c r="L85" i="9" s="1"/>
  <c r="K84" i="9"/>
  <c r="L84" i="9" s="1"/>
  <c r="I83" i="9"/>
  <c r="H83" i="9"/>
  <c r="G83" i="9"/>
  <c r="F83" i="9"/>
  <c r="E83" i="9"/>
  <c r="D83" i="9"/>
  <c r="C83" i="9"/>
  <c r="K82" i="9"/>
  <c r="L82" i="9" s="1"/>
  <c r="I81" i="9"/>
  <c r="H81" i="9"/>
  <c r="G81" i="9"/>
  <c r="F81" i="9"/>
  <c r="E81" i="9"/>
  <c r="D81" i="9"/>
  <c r="C81" i="9"/>
  <c r="K80" i="9"/>
  <c r="L80" i="9" s="1"/>
  <c r="K79" i="9"/>
  <c r="L79" i="9" s="1"/>
  <c r="K78" i="9"/>
  <c r="L78" i="9" s="1"/>
  <c r="I77" i="9"/>
  <c r="H77" i="9"/>
  <c r="G77" i="9"/>
  <c r="F77" i="9"/>
  <c r="E77" i="9"/>
  <c r="D77" i="9"/>
  <c r="C77" i="9"/>
  <c r="K76" i="9"/>
  <c r="L76" i="9" s="1"/>
  <c r="K75" i="9"/>
  <c r="L75" i="9" s="1"/>
  <c r="K74" i="9"/>
  <c r="L74" i="9" s="1"/>
  <c r="K73" i="9"/>
  <c r="L73" i="9" s="1"/>
  <c r="I72" i="9"/>
  <c r="H72" i="9"/>
  <c r="G72" i="9"/>
  <c r="F72" i="9"/>
  <c r="E72" i="9"/>
  <c r="D72" i="9"/>
  <c r="C72" i="9"/>
  <c r="K71" i="9"/>
  <c r="L71" i="9" s="1"/>
  <c r="K70" i="9"/>
  <c r="L70" i="9" s="1"/>
  <c r="K69" i="9"/>
  <c r="L69" i="9" s="1"/>
  <c r="K68" i="9"/>
  <c r="L68" i="9" s="1"/>
  <c r="K67" i="9"/>
  <c r="I66" i="9"/>
  <c r="H66" i="9"/>
  <c r="G66" i="9"/>
  <c r="F66" i="9"/>
  <c r="E66" i="9"/>
  <c r="D66" i="9"/>
  <c r="C66" i="9"/>
  <c r="L65" i="9"/>
  <c r="K63" i="9"/>
  <c r="L63" i="9" s="1"/>
  <c r="K62" i="9"/>
  <c r="K61" i="9"/>
  <c r="L61" i="9" s="1"/>
  <c r="K60" i="9"/>
  <c r="L60" i="9" s="1"/>
  <c r="K59" i="9"/>
  <c r="I58" i="9"/>
  <c r="H58" i="9"/>
  <c r="G58" i="9"/>
  <c r="F58" i="9"/>
  <c r="E58" i="9"/>
  <c r="D58" i="9"/>
  <c r="C58" i="9"/>
  <c r="K57" i="9"/>
  <c r="L57" i="9" s="1"/>
  <c r="K56" i="9"/>
  <c r="K55" i="9"/>
  <c r="L55" i="9" s="1"/>
  <c r="I54" i="9"/>
  <c r="H54" i="9"/>
  <c r="G54" i="9"/>
  <c r="F54" i="9"/>
  <c r="E54" i="9"/>
  <c r="D54" i="9"/>
  <c r="K53" i="9"/>
  <c r="L53" i="9" s="1"/>
  <c r="K52" i="9"/>
  <c r="L52" i="9" s="1"/>
  <c r="K51" i="9"/>
  <c r="L51" i="9" s="1"/>
  <c r="K50" i="9"/>
  <c r="L50" i="9" s="1"/>
  <c r="K49" i="9"/>
  <c r="L49" i="9" s="1"/>
  <c r="K48" i="9"/>
  <c r="L48" i="9" s="1"/>
  <c r="K47" i="9"/>
  <c r="L47" i="9" s="1"/>
  <c r="K46" i="9"/>
  <c r="L46" i="9" s="1"/>
  <c r="I45" i="9"/>
  <c r="H45" i="9"/>
  <c r="G45" i="9"/>
  <c r="F45" i="9"/>
  <c r="E45" i="9"/>
  <c r="D45" i="9"/>
  <c r="C45" i="9"/>
  <c r="K44" i="9"/>
  <c r="L44" i="9" s="1"/>
  <c r="K43" i="9"/>
  <c r="L43" i="9" s="1"/>
  <c r="I42" i="9"/>
  <c r="H42" i="9"/>
  <c r="G42" i="9"/>
  <c r="F42" i="9"/>
  <c r="E42" i="9"/>
  <c r="D42" i="9"/>
  <c r="C42" i="9"/>
  <c r="K41" i="9"/>
  <c r="L41" i="9" s="1"/>
  <c r="K40" i="9"/>
  <c r="L40" i="9" s="1"/>
  <c r="K39" i="9"/>
  <c r="L39" i="9" s="1"/>
  <c r="K38" i="9"/>
  <c r="L38" i="9" s="1"/>
  <c r="I37" i="9"/>
  <c r="H37" i="9"/>
  <c r="G37" i="9"/>
  <c r="F37" i="9"/>
  <c r="E37" i="9"/>
  <c r="D37" i="9"/>
  <c r="C37" i="9"/>
  <c r="K36" i="9"/>
  <c r="L36" i="9" s="1"/>
  <c r="K35" i="9"/>
  <c r="L35" i="9" s="1"/>
  <c r="K34" i="9"/>
  <c r="L34" i="9" s="1"/>
  <c r="K33" i="9"/>
  <c r="L33" i="9" s="1"/>
  <c r="K32" i="9"/>
  <c r="L32" i="9" s="1"/>
  <c r="K31" i="9"/>
  <c r="L31" i="9" s="1"/>
  <c r="K30" i="9"/>
  <c r="L30" i="9" s="1"/>
  <c r="K29" i="9"/>
  <c r="L29" i="9" s="1"/>
  <c r="I27" i="9"/>
  <c r="H27" i="9"/>
  <c r="G27" i="9"/>
  <c r="F27" i="9"/>
  <c r="E27" i="9"/>
  <c r="D27" i="9"/>
  <c r="C27" i="9"/>
  <c r="K26" i="9"/>
  <c r="L26" i="9" s="1"/>
  <c r="K25" i="9"/>
  <c r="K24" i="9"/>
  <c r="L24" i="9" s="1"/>
  <c r="I22" i="9"/>
  <c r="H22" i="9"/>
  <c r="G22" i="9"/>
  <c r="F22" i="9"/>
  <c r="E22" i="9"/>
  <c r="D22" i="9"/>
  <c r="C22" i="9"/>
  <c r="K21" i="9"/>
  <c r="L21" i="9" s="1"/>
  <c r="I19" i="9"/>
  <c r="H19" i="9"/>
  <c r="G19" i="9"/>
  <c r="F19" i="9"/>
  <c r="E19" i="9"/>
  <c r="D19" i="9"/>
  <c r="C19" i="9"/>
  <c r="K18" i="9"/>
  <c r="L18" i="9" s="1"/>
  <c r="K17" i="9"/>
  <c r="L17" i="9" s="1"/>
  <c r="K16" i="9"/>
  <c r="L16" i="9" s="1"/>
  <c r="K15" i="9"/>
  <c r="L15" i="9" s="1"/>
  <c r="K14" i="9"/>
  <c r="L14" i="9" s="1"/>
  <c r="K13" i="9"/>
  <c r="L13" i="9" s="1"/>
  <c r="K12" i="9"/>
  <c r="L12" i="9" s="1"/>
  <c r="K11" i="9"/>
  <c r="L11" i="9" s="1"/>
  <c r="I9" i="9"/>
  <c r="H9" i="9"/>
  <c r="G9" i="9"/>
  <c r="F9" i="9"/>
  <c r="E9" i="9"/>
  <c r="D9" i="9"/>
  <c r="C9" i="9"/>
  <c r="H8" i="9" l="1"/>
  <c r="E8" i="9"/>
  <c r="J83" i="9"/>
  <c r="J77" i="9"/>
  <c r="J42" i="9"/>
  <c r="J72" i="9"/>
  <c r="J37" i="9"/>
  <c r="C8" i="9"/>
  <c r="D7" i="10"/>
  <c r="D41" i="10" s="1"/>
  <c r="I11" i="10"/>
  <c r="I22" i="10"/>
  <c r="B7" i="10"/>
  <c r="B41" i="10" s="1"/>
  <c r="C7" i="10"/>
  <c r="C41" i="10" s="1"/>
  <c r="E7" i="10"/>
  <c r="E41" i="10" s="1"/>
  <c r="I15" i="10"/>
  <c r="I18" i="10"/>
  <c r="G8" i="9"/>
  <c r="I8" i="9"/>
  <c r="D8" i="9"/>
  <c r="F8" i="9"/>
  <c r="J9" i="9"/>
  <c r="J45" i="9"/>
  <c r="J54" i="9"/>
  <c r="J81" i="9"/>
  <c r="J8" i="10"/>
  <c r="K8" i="10" s="1"/>
  <c r="I8" i="10"/>
  <c r="J11" i="10"/>
  <c r="K11" i="10" s="1"/>
  <c r="J15" i="10"/>
  <c r="K15" i="10" s="1"/>
  <c r="J18" i="10"/>
  <c r="K18" i="10" s="1"/>
  <c r="J22" i="10"/>
  <c r="K22" i="10" s="1"/>
  <c r="J34" i="10"/>
  <c r="K34" i="10" s="1"/>
  <c r="K23" i="9"/>
  <c r="L23" i="9" s="1"/>
  <c r="J22" i="9"/>
  <c r="K9" i="9"/>
  <c r="K20" i="9"/>
  <c r="J19" i="9"/>
  <c r="K28" i="9"/>
  <c r="J27" i="9"/>
  <c r="L59" i="9"/>
  <c r="K58" i="9"/>
  <c r="L58" i="9" s="1"/>
  <c r="L67" i="9"/>
  <c r="K66" i="9"/>
  <c r="L66" i="9" s="1"/>
  <c r="K37" i="9"/>
  <c r="L37" i="9" s="1"/>
  <c r="K42" i="9"/>
  <c r="L42" i="9" s="1"/>
  <c r="K45" i="9"/>
  <c r="L45" i="9" s="1"/>
  <c r="K54" i="9"/>
  <c r="L54" i="9" s="1"/>
  <c r="J58" i="9"/>
  <c r="J66" i="9"/>
  <c r="K72" i="9"/>
  <c r="L72" i="9" s="1"/>
  <c r="K77" i="9"/>
  <c r="L77" i="9" s="1"/>
  <c r="K81" i="9"/>
  <c r="L81" i="9" s="1"/>
  <c r="K83" i="9"/>
  <c r="L83" i="9" s="1"/>
  <c r="I7" i="10" l="1"/>
  <c r="I41" i="10" s="1"/>
  <c r="J8" i="9"/>
  <c r="J7" i="10"/>
  <c r="L9" i="9"/>
  <c r="L28" i="9"/>
  <c r="K27" i="9"/>
  <c r="L27" i="9" s="1"/>
  <c r="L20" i="9"/>
  <c r="K19" i="9"/>
  <c r="L19" i="9" s="1"/>
  <c r="K22" i="9"/>
  <c r="L22" i="9" s="1"/>
  <c r="K8" i="9" l="1"/>
  <c r="L8" i="9" s="1"/>
  <c r="J41" i="10"/>
  <c r="K41" i="10" s="1"/>
  <c r="K7" i="10"/>
</calcChain>
</file>

<file path=xl/sharedStrings.xml><?xml version="1.0" encoding="utf-8"?>
<sst xmlns="http://schemas.openxmlformats.org/spreadsheetml/2006/main" count="240" uniqueCount="211">
  <si>
    <t>НАЛОГОВЫЕ И НЕНАЛОГОВЫЕ ДОХОДЫ</t>
  </si>
  <si>
    <t>НАЛОГИ НА ПРИБЫЛЬ, ДОХОДЫ</t>
  </si>
  <si>
    <t>Налог на прибыль организаций</t>
  </si>
  <si>
    <t>Налог на доходы физических лиц</t>
  </si>
  <si>
    <t>НАЛОГИ НА ТОВАРЫ (РАБОТЫ, УСЛУГИ), РЕАЛИЗУЕМЫЕ НА ТЕРРИТОРИИ РОССИЙСКОЙ ФЕДЕРАЦИИ</t>
  </si>
  <si>
    <t>НАЛОГИ НА СОВОКУПНЫЙ ДОХОД</t>
  </si>
  <si>
    <t>Налог, взимаемый в связи с применением упрощенной системы налогообложения</t>
  </si>
  <si>
    <t>НАЛОГИ НА ИМУЩЕСТВО</t>
  </si>
  <si>
    <t>Налог на имущество организаций</t>
  </si>
  <si>
    <t>Транспортный налог</t>
  </si>
  <si>
    <t>Налог на игорный бизнес</t>
  </si>
  <si>
    <t>НАЛОГИ, СБОРЫ И РЕГУЛЯРНЫЕ ПЛАТЕЖИ ЗА ПОЛЬЗОВАНИЕ ПРИРОДНЫМИ РЕСУРСАМИ</t>
  </si>
  <si>
    <t>Налог на добычу полезных ископаемых</t>
  </si>
  <si>
    <t>ГОСУДАРСТВЕННАЯ ПОШЛИНА</t>
  </si>
  <si>
    <t>ДОХОДЫ ОТ ИСПОЛЬЗОВАНИЯ ИМУЩЕСТВА, НАХОДЯЩЕГОСЯ В ГОСУДАРСТВЕННОЙ И МУНИЦИПАЛЬНОЙ СОБСТВЕННОСТИ</t>
  </si>
  <si>
    <t>ПЛАТЕЖИ ПРИ ПОЛЬЗОВАНИИ ПРИРОДНЫМИ РЕСУРСАМИ</t>
  </si>
  <si>
    <t>ДОХОДЫ ОТ ПРОДАЖИ МАТЕРИАЛЬНЫХ И НЕМАТЕРИАЛЬНЫХ АКТИВОВ</t>
  </si>
  <si>
    <t>АДМИНИСТРАТИВНЫЕ ПЛАТЕЖИ И СБОРЫ</t>
  </si>
  <si>
    <t>ШТРАФЫ, САНКЦИИ, ВОЗМЕЩЕНИЕ УЩЕРБА</t>
  </si>
  <si>
    <t>Иные межбюджетные трансферты</t>
  </si>
  <si>
    <t>ВСЕГО ДОХОДОВ</t>
  </si>
  <si>
    <t>Сборы за пользование объектами животного мира и за пользование объектами водных биологических ресурсов</t>
  </si>
  <si>
    <t>БЕЗВОЗМЕЗДНЫЕ ПОСТУПЛЕНИЯ ОТ ДРУГИХ БЮДЖЕТОВ БЮДЖЕТНОЙ СИСТЕМЫ РОССИЙСКОЙ ФЕДЕРАЦИИ</t>
  </si>
  <si>
    <t>Дотации бюджетам бюджетной системы Российской Федерации</t>
  </si>
  <si>
    <t>Субсидии бюджетам бюджетной системы Российской Федерации (межбюджетные субсидии)</t>
  </si>
  <si>
    <t>Субвенции бюджетам бюджетной системы Российской Федерации</t>
  </si>
  <si>
    <t>0100</t>
  </si>
  <si>
    <t>0102</t>
  </si>
  <si>
    <t>0103</t>
  </si>
  <si>
    <t>0104</t>
  </si>
  <si>
    <t>0105</t>
  </si>
  <si>
    <t>0106</t>
  </si>
  <si>
    <t>0107</t>
  </si>
  <si>
    <t>0110</t>
  </si>
  <si>
    <t>0111</t>
  </si>
  <si>
    <t>0113</t>
  </si>
  <si>
    <t>0200</t>
  </si>
  <si>
    <t>0203</t>
  </si>
  <si>
    <t>0204</t>
  </si>
  <si>
    <t>0300</t>
  </si>
  <si>
    <t>0304</t>
  </si>
  <si>
    <t>0309</t>
  </si>
  <si>
    <t>0314</t>
  </si>
  <si>
    <t>0400</t>
  </si>
  <si>
    <t>0401</t>
  </si>
  <si>
    <t>0405</t>
  </si>
  <si>
    <t>0406</t>
  </si>
  <si>
    <t>0407</t>
  </si>
  <si>
    <t>0408</t>
  </si>
  <si>
    <t>0409</t>
  </si>
  <si>
    <t>0410</t>
  </si>
  <si>
    <t>0412</t>
  </si>
  <si>
    <t>0500</t>
  </si>
  <si>
    <t>0501</t>
  </si>
  <si>
    <t>0502</t>
  </si>
  <si>
    <t>0505</t>
  </si>
  <si>
    <t>0600</t>
  </si>
  <si>
    <t>0603</t>
  </si>
  <si>
    <t>0605</t>
  </si>
  <si>
    <t>0700</t>
  </si>
  <si>
    <t>0701</t>
  </si>
  <si>
    <t>0702</t>
  </si>
  <si>
    <t>0704</t>
  </si>
  <si>
    <t>0705</t>
  </si>
  <si>
    <t>0706</t>
  </si>
  <si>
    <t>0707</t>
  </si>
  <si>
    <t>0709</t>
  </si>
  <si>
    <t>0800</t>
  </si>
  <si>
    <t>0801</t>
  </si>
  <si>
    <t>0804</t>
  </si>
  <si>
    <t>0900</t>
  </si>
  <si>
    <t>0901</t>
  </si>
  <si>
    <t>0902</t>
  </si>
  <si>
    <t>0903</t>
  </si>
  <si>
    <t>0906</t>
  </si>
  <si>
    <t>0909</t>
  </si>
  <si>
    <t>0402</t>
  </si>
  <si>
    <t>Итого изменений</t>
  </si>
  <si>
    <t>%</t>
  </si>
  <si>
    <t>0503</t>
  </si>
  <si>
    <t>0703</t>
  </si>
  <si>
    <t>1000</t>
  </si>
  <si>
    <t>1001</t>
  </si>
  <si>
    <t>1002</t>
  </si>
  <si>
    <t>1003</t>
  </si>
  <si>
    <t>1004</t>
  </si>
  <si>
    <t>1006</t>
  </si>
  <si>
    <t>1100</t>
  </si>
  <si>
    <t>1101</t>
  </si>
  <si>
    <t>1102</t>
  </si>
  <si>
    <t>1103</t>
  </si>
  <si>
    <t>1105</t>
  </si>
  <si>
    <t>1200</t>
  </si>
  <si>
    <t>1201</t>
  </si>
  <si>
    <t>1202</t>
  </si>
  <si>
    <t>1204</t>
  </si>
  <si>
    <t>1300</t>
  </si>
  <si>
    <t>1301</t>
  </si>
  <si>
    <t>1400</t>
  </si>
  <si>
    <t>1401</t>
  </si>
  <si>
    <t>1402</t>
  </si>
  <si>
    <t>1403</t>
  </si>
  <si>
    <t>0904</t>
  </si>
  <si>
    <t>(по данным бухгалтерской отчетности)</t>
  </si>
  <si>
    <t xml:space="preserve"> </t>
  </si>
  <si>
    <t>Наименование показателей</t>
  </si>
  <si>
    <t>Акцизы на алкогольную продукцию</t>
  </si>
  <si>
    <t>Доходы от уплаты акцизов на алкогольную продукцию</t>
  </si>
  <si>
    <t>Доходы от уплаты акцизов на нефтепродукты</t>
  </si>
  <si>
    <t>Единый сельскохозяйственный налог</t>
  </si>
  <si>
    <t>ЗАДОЛЖЕННОСТЬ И ПЕРЕРАСЧЕТЫ ПО ОТМЕНЕННЫМ НАЛОГАМ, СБОРАМ И ИНЫМ ОБЯЗАТЕЛЬНЫМ ПЛАТЕЖАМ</t>
  </si>
  <si>
    <t>ДОХОДЫ ОТ ОКАЗАНИЯ ПЛАТНЫХ УСЛУГ (РАБОТ) И КОМПЕНСАЦИИ ЗАТРАТ ГОСУДАРСТВА</t>
  </si>
  <si>
    <t>ПРОЧИЕ НЕНАЛОГОВЫЕ ДОХОДЫ</t>
  </si>
  <si>
    <t xml:space="preserve">БЕЗВОЗМЕЗДНЫЕ ПОСТУПЛЕНИЯ </t>
  </si>
  <si>
    <t>ПРОЧИЕ БЕЗВОЗМЕЗДНЫЕ ПОСТУПЛЕНИЯ</t>
  </si>
  <si>
    <t xml:space="preserve">* Представлены в случаях, если отклонения составили 5% и более, как в большую, так и в меньшую сторону. </t>
  </si>
  <si>
    <t>Сведения о внесенных изменениях в Закон Карачаево-Черкесской Республики "О республиканском бюджете Карачаево-Черкесской Республики на 2018 год" в части доходов</t>
  </si>
  <si>
    <t>тыс.рублей</t>
  </si>
  <si>
    <t xml:space="preserve"> тыс. рублей</t>
  </si>
  <si>
    <t>РзПр</t>
  </si>
  <si>
    <t>Расходы бюджета - всего</t>
  </si>
  <si>
    <t>ОБЩЕГОСУДАРСТВЕННЫЕ ВОПРОСЫ</t>
  </si>
  <si>
    <t xml:space="preserve">  Функционирование высшего должностного лица субъекта Российской Федерации и муниципального образования</t>
  </si>
  <si>
    <t xml:space="preserve">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</si>
  <si>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</si>
  <si>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 Судебная система</t>
  </si>
  <si>
    <t xml:space="preserve">  Обеспечение деятельности финансовых, налоговых и таможенных органов и органов финансового (финансово-бюджетного) надзора</t>
  </si>
  <si>
    <t xml:space="preserve">  Обеспечение проведения выборов и референдумов</t>
  </si>
  <si>
    <t xml:space="preserve">  Фундаментальные исследования</t>
  </si>
  <si>
    <t xml:space="preserve">  Резервные фонды</t>
  </si>
  <si>
    <t xml:space="preserve">  Другие общегосударственные вопросы</t>
  </si>
  <si>
    <t xml:space="preserve">  НАЦИОНАЛЬНАЯ ОБОРОНА</t>
  </si>
  <si>
    <t xml:space="preserve">  Мобилизационная и вневойсковая подготовка</t>
  </si>
  <si>
    <t xml:space="preserve">  Мобилизационная подготовка экономики</t>
  </si>
  <si>
    <t xml:space="preserve">  НАЦИОНАЛЬНАЯ БЕЗОПАСНОСТЬ И ПРАВООХРАНИТЕЛЬНАЯ ДЕЯТЕЛЬНОСТЬ</t>
  </si>
  <si>
    <t xml:space="preserve">  Органы юстиции</t>
  </si>
  <si>
    <t xml:space="preserve">  Защита населения и территории от чрезвычайных ситуаций природного и техногенного характера, гражданская оборона</t>
  </si>
  <si>
    <t xml:space="preserve">  Обеспечение пожарной безопасности</t>
  </si>
  <si>
    <t>0310</t>
  </si>
  <si>
    <t xml:space="preserve">  Другие вопросы в области национальной безопасности и правоохранительной деятельности</t>
  </si>
  <si>
    <t xml:space="preserve">  НАЦИОНАЛЬНАЯ ЭКОНОМИКА</t>
  </si>
  <si>
    <t xml:space="preserve">  Общеэкономические вопросы</t>
  </si>
  <si>
    <t xml:space="preserve">  Топливно-энергетический комплекс</t>
  </si>
  <si>
    <t xml:space="preserve">  Сельское хозяйство и рыболовство</t>
  </si>
  <si>
    <t xml:space="preserve">  Водное хозяйство</t>
  </si>
  <si>
    <t xml:space="preserve">  Лесное хозяйство</t>
  </si>
  <si>
    <t xml:space="preserve">  Транспорт</t>
  </si>
  <si>
    <t xml:space="preserve">  Дорожное хозяйство (дорожные фонды)</t>
  </si>
  <si>
    <t xml:space="preserve">  Связь и информатика</t>
  </si>
  <si>
    <t xml:space="preserve">  Другие вопросы в области национальной экономики</t>
  </si>
  <si>
    <t xml:space="preserve">  ЖИЛИЩНО-КОММУНАЛЬНОЕ ХОЗЯЙСТВО</t>
  </si>
  <si>
    <t xml:space="preserve">  Жилищное хозяйство</t>
  </si>
  <si>
    <t xml:space="preserve">  Коммунальное хозяйство</t>
  </si>
  <si>
    <t xml:space="preserve">  Благоустройство</t>
  </si>
  <si>
    <t xml:space="preserve">  Другие вопросы в области жилищно-коммунального хозяйства</t>
  </si>
  <si>
    <t xml:space="preserve">  ОХРАНА ОКРУЖАЮЩЕЙ СРЕДЫ</t>
  </si>
  <si>
    <t xml:space="preserve">  Охрана объектов растительного и животного мира и среды их обитания</t>
  </si>
  <si>
    <t xml:space="preserve">  Другие вопросы в области охраны окружающей среды</t>
  </si>
  <si>
    <t xml:space="preserve">  ОБРАЗОВАНИЕ</t>
  </si>
  <si>
    <t xml:space="preserve">  Дошкольное образование</t>
  </si>
  <si>
    <t xml:space="preserve">  Общее образование</t>
  </si>
  <si>
    <t xml:space="preserve">  Начальное профессиональное образование</t>
  </si>
  <si>
    <t xml:space="preserve">  Среднее профессиональное образование</t>
  </si>
  <si>
    <t xml:space="preserve">  Профессиональная подготовка, переподготовка и повышение квалификации</t>
  </si>
  <si>
    <t xml:space="preserve">  Высшее и послевузовское профессиональное образование</t>
  </si>
  <si>
    <t xml:space="preserve">  Молодежная политика и оздоровление детей</t>
  </si>
  <si>
    <t xml:space="preserve">  Другие вопросы в области образования</t>
  </si>
  <si>
    <t xml:space="preserve">  КУЛЬТУРА, КИНЕМАТОГРАФИЯ</t>
  </si>
  <si>
    <t xml:space="preserve">  Культура</t>
  </si>
  <si>
    <t xml:space="preserve">  Кинематография</t>
  </si>
  <si>
    <t xml:space="preserve"> 0802</t>
  </si>
  <si>
    <t xml:space="preserve">  Другие вопросы в области культуры, кинематографии</t>
  </si>
  <si>
    <t xml:space="preserve">  ЗДРАВООХРАНЕНИЕ</t>
  </si>
  <si>
    <t xml:space="preserve">  Стационарная медицинская помощь</t>
  </si>
  <si>
    <t xml:space="preserve">  Амбулаторная помощь</t>
  </si>
  <si>
    <t xml:space="preserve">  Медицинская помощь в дневных стационарах всех типов</t>
  </si>
  <si>
    <t xml:space="preserve">  Скорая медицинская помощь</t>
  </si>
  <si>
    <t xml:space="preserve">  Заготовка, переработка, хранение и обеспечение безопасности донорской крови и её компонентов</t>
  </si>
  <si>
    <t xml:space="preserve">  Другие вопросы в области здравоохранения</t>
  </si>
  <si>
    <t xml:space="preserve">  СОЦИАЛЬНАЯ ПОЛИТИКА</t>
  </si>
  <si>
    <t xml:space="preserve">  Пенсионное обеспечение</t>
  </si>
  <si>
    <t xml:space="preserve">  Социальное обслуживание населения</t>
  </si>
  <si>
    <t xml:space="preserve">  Социальное обеспечение населения</t>
  </si>
  <si>
    <t xml:space="preserve">  Охрана семьи и детства</t>
  </si>
  <si>
    <t xml:space="preserve">  Другие вопросы в области социальной политики</t>
  </si>
  <si>
    <t xml:space="preserve">  ФИЗИЧЕСКАЯ КУЛЬТУРА И СПОРТ</t>
  </si>
  <si>
    <t xml:space="preserve">  Физическая культура</t>
  </si>
  <si>
    <t xml:space="preserve">  Массовый спорт</t>
  </si>
  <si>
    <t xml:space="preserve">  Спорт высших достижений</t>
  </si>
  <si>
    <t xml:space="preserve">  Другие вопросы в области физической культуры и спорта</t>
  </si>
  <si>
    <t xml:space="preserve">  СРЕДСТВА МАССОВОЙ ИНФОРМАЦИИ</t>
  </si>
  <si>
    <t xml:space="preserve">  Телевидение и радиовещание</t>
  </si>
  <si>
    <t xml:space="preserve">  Периодическая печать и издательства</t>
  </si>
  <si>
    <t xml:space="preserve">  Другие вопросы в области средств массовой информации</t>
  </si>
  <si>
    <t xml:space="preserve">  ОБСЛУЖИВАНИЕ ГОСУДАРСТВЕННОГО И МУНИЦИПАЛЬНОГО ДОЛГА</t>
  </si>
  <si>
    <t xml:space="preserve">  Обслуживание государственного внутреннего и муниципального долга</t>
  </si>
  <si>
    <t xml:space="preserve">  МЕЖБЮДЖЕТНЫЕ ТРАНСФЕРТЫ ОБЩЕГО ХАРАКТЕРА БЮДЖЕТАМ СУБЪЕКТОВ РОССИЙСКОЙ ФЕДЕРАЦИИ И МУНИЦИПАЛЬНЫХ ОБРАЗОВАНИЙ</t>
  </si>
  <si>
    <t xml:space="preserve">  Дотации на выравнивание бюджетной обеспеченности субъектов Российской Федерации и муниципальных образований</t>
  </si>
  <si>
    <t xml:space="preserve">  Иные дотации</t>
  </si>
  <si>
    <t xml:space="preserve">  Прочие межбюджетные трансферты общего характера</t>
  </si>
  <si>
    <t>План на 2019 год по Закону Карачаево-Черкесской Республики от 29.12.2018 № 91-РЗ (первоначальный)</t>
  </si>
  <si>
    <t>Санитарно-эпидемиологическое благополучие</t>
  </si>
  <si>
    <t>0907</t>
  </si>
  <si>
    <t xml:space="preserve">Изменения, внесенные Законом КЧР от 15.03.2019 № 1-РЗ   </t>
  </si>
  <si>
    <t>Изменения, внесенные Законом КЧР от 24.04.2019 №18-РЗ</t>
  </si>
  <si>
    <t>Изменения, внесенные Законом КЧР от 10.06.2019 № 30-РЗ</t>
  </si>
  <si>
    <t>Изменения, внесенные Законом КЧР от 22.07.2019 № 37-РЗ</t>
  </si>
  <si>
    <t>Изменения, внесенные Законом КЧР от 29.11.2019 № 59-РЗ</t>
  </si>
  <si>
    <t>Изменения, внесенные Законом КЧР от 13.12.2019 № 62-РЗ</t>
  </si>
  <si>
    <t>План на 2019 год по Закону Карачаево-Черкесской Республики от 30.12.2019 № 75-РЗ (уточненный)</t>
  </si>
  <si>
    <t>Сведения о внесенных изменениях в Закон Карачаево-Черкесской Республики "О республиканском бюджете Карачаево-Черкесской Республики на 2019 год" в части расходов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</si>
</sst>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8" x14ac:knownFonts="1">
    <font>
      <sz val="11"/>
      <color theme="1"/>
      <name val="Calibri"/>
      <family val="2"/>
      <scheme val="minor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Arial"/>
      <family val="2"/>
      <charset val="204"/>
    </font>
    <font>
      <sz val="18"/>
      <name val="Times New Roman"/>
      <family val="1"/>
      <charset val="204"/>
    </font>
    <font>
      <sz val="8"/>
      <color rgb="FF000000"/>
      <name val="Arial"/>
      <family val="2"/>
      <charset val="204"/>
    </font>
    <font>
      <b/>
      <sz val="14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indexed="8"/>
      <name val="Calibri"/>
      <family val="2"/>
    </font>
    <font>
      <u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3" fillId="0" borderId="0"/>
    <xf numFmtId="0" fontId="8" fillId="0" borderId="0"/>
    <xf numFmtId="4" fontId="10" fillId="0" borderId="2">
      <alignment horizontal="right"/>
    </xf>
    <xf numFmtId="0" fontId="10" fillId="0" borderId="5">
      <alignment horizontal="left" wrapText="1" indent="2"/>
    </xf>
    <xf numFmtId="49" fontId="10" fillId="0" borderId="6">
      <alignment horizontal="center"/>
    </xf>
  </cellStyleXfs>
  <cellXfs count="76">
    <xf numFmtId="0" fontId="0" fillId="0" borderId="0" xfId="0"/>
    <xf numFmtId="0" fontId="5" fillId="0" borderId="0" xfId="1" applyFont="1" applyFill="1" applyBorder="1"/>
    <xf numFmtId="0" fontId="6" fillId="0" borderId="0" xfId="1" applyFont="1" applyFill="1" applyBorder="1"/>
    <xf numFmtId="0" fontId="5" fillId="0" borderId="0" xfId="1" applyFont="1" applyFill="1" applyBorder="1" applyAlignment="1">
      <alignment vertical="top"/>
    </xf>
    <xf numFmtId="164" fontId="5" fillId="0" borderId="0" xfId="1" applyNumberFormat="1" applyFont="1" applyFill="1" applyBorder="1" applyAlignment="1">
      <alignment horizontal="right" vertical="top"/>
    </xf>
    <xf numFmtId="49" fontId="6" fillId="0" borderId="1" xfId="1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 vertical="center" wrapText="1"/>
    </xf>
    <xf numFmtId="164" fontId="7" fillId="0" borderId="1" xfId="1" applyNumberFormat="1" applyFont="1" applyFill="1" applyBorder="1" applyAlignment="1">
      <alignment horizontal="center" vertical="center"/>
    </xf>
    <xf numFmtId="0" fontId="4" fillId="0" borderId="0" xfId="1" applyFont="1" applyFill="1" applyBorder="1"/>
    <xf numFmtId="0" fontId="13" fillId="0" borderId="1" xfId="4" applyNumberFormat="1" applyFont="1" applyBorder="1" applyAlignment="1" applyProtection="1">
      <alignment horizontal="left" vertical="top" wrapText="1" indent="2"/>
    </xf>
    <xf numFmtId="49" fontId="13" fillId="0" borderId="1" xfId="5" applyNumberFormat="1" applyFont="1" applyBorder="1" applyAlignment="1" applyProtection="1">
      <alignment horizontal="center" vertical="center"/>
    </xf>
    <xf numFmtId="164" fontId="6" fillId="0" borderId="1" xfId="1" applyNumberFormat="1" applyFont="1" applyFill="1" applyBorder="1" applyAlignment="1">
      <alignment horizontal="center" vertical="center"/>
    </xf>
    <xf numFmtId="164" fontId="5" fillId="0" borderId="1" xfId="1" applyNumberFormat="1" applyFont="1" applyFill="1" applyBorder="1" applyAlignment="1">
      <alignment horizontal="center" vertical="top"/>
    </xf>
    <xf numFmtId="0" fontId="12" fillId="2" borderId="1" xfId="4" applyNumberFormat="1" applyFont="1" applyFill="1" applyBorder="1" applyAlignment="1" applyProtection="1">
      <alignment horizontal="left" vertical="top" wrapText="1" indent="2"/>
    </xf>
    <xf numFmtId="49" fontId="12" fillId="2" borderId="1" xfId="5" applyNumberFormat="1" applyFont="1" applyFill="1" applyBorder="1" applyAlignment="1" applyProtection="1">
      <alignment horizontal="center" vertical="center"/>
    </xf>
    <xf numFmtId="164" fontId="7" fillId="2" borderId="1" xfId="1" applyNumberFormat="1" applyFont="1" applyFill="1" applyBorder="1" applyAlignment="1">
      <alignment horizontal="center" vertical="center"/>
    </xf>
    <xf numFmtId="0" fontId="4" fillId="2" borderId="0" xfId="1" applyFont="1" applyFill="1" applyBorder="1"/>
    <xf numFmtId="164" fontId="12" fillId="2" borderId="1" xfId="0" applyNumberFormat="1" applyFont="1" applyFill="1" applyBorder="1" applyAlignment="1">
      <alignment horizontal="center" vertical="center" wrapText="1"/>
    </xf>
    <xf numFmtId="0" fontId="5" fillId="2" borderId="0" xfId="1" applyFont="1" applyFill="1" applyBorder="1"/>
    <xf numFmtId="164" fontId="5" fillId="0" borderId="0" xfId="1" applyNumberFormat="1" applyFont="1" applyFill="1" applyBorder="1"/>
    <xf numFmtId="164" fontId="4" fillId="0" borderId="0" xfId="1" applyNumberFormat="1" applyFont="1" applyFill="1" applyBorder="1"/>
    <xf numFmtId="49" fontId="11" fillId="3" borderId="0" xfId="1" applyNumberFormat="1" applyFont="1" applyFill="1" applyBorder="1" applyAlignment="1"/>
    <xf numFmtId="0" fontId="15" fillId="3" borderId="0" xfId="0" applyFont="1" applyFill="1" applyAlignment="1"/>
    <xf numFmtId="0" fontId="5" fillId="3" borderId="0" xfId="1" applyFont="1" applyFill="1" applyBorder="1"/>
    <xf numFmtId="0" fontId="6" fillId="3" borderId="0" xfId="1" applyFont="1" applyFill="1" applyBorder="1"/>
    <xf numFmtId="49" fontId="6" fillId="3" borderId="1" xfId="1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7" fillId="3" borderId="1" xfId="1" applyFont="1" applyFill="1" applyBorder="1" applyAlignment="1">
      <alignment horizontal="left" vertical="top" wrapText="1"/>
    </xf>
    <xf numFmtId="164" fontId="7" fillId="3" borderId="1" xfId="1" applyNumberFormat="1" applyFont="1" applyFill="1" applyBorder="1" applyAlignment="1">
      <alignment horizontal="right"/>
    </xf>
    <xf numFmtId="0" fontId="1" fillId="3" borderId="1" xfId="0" applyFont="1" applyFill="1" applyBorder="1" applyAlignment="1">
      <alignment vertical="center" wrapText="1"/>
    </xf>
    <xf numFmtId="164" fontId="6" fillId="3" borderId="1" xfId="1" applyNumberFormat="1" applyFont="1" applyFill="1" applyBorder="1" applyAlignment="1">
      <alignment horizontal="right"/>
    </xf>
    <xf numFmtId="0" fontId="6" fillId="3" borderId="1" xfId="1" applyFont="1" applyFill="1" applyBorder="1" applyAlignment="1">
      <alignment horizontal="left" vertical="top" wrapText="1" indent="1"/>
    </xf>
    <xf numFmtId="164" fontId="6" fillId="3" borderId="1" xfId="1" applyNumberFormat="1" applyFont="1" applyFill="1" applyBorder="1" applyAlignment="1">
      <alignment horizontal="right" wrapText="1"/>
    </xf>
    <xf numFmtId="0" fontId="6" fillId="3" borderId="1" xfId="2" applyFont="1" applyFill="1" applyBorder="1" applyAlignment="1">
      <alignment horizontal="left" vertical="center" wrapText="1" indent="1"/>
    </xf>
    <xf numFmtId="0" fontId="1" fillId="3" borderId="1" xfId="0" applyFont="1" applyFill="1" applyBorder="1" applyAlignment="1">
      <alignment horizontal="left" vertical="center" wrapText="1" indent="1"/>
    </xf>
    <xf numFmtId="0" fontId="6" fillId="3" borderId="1" xfId="1" applyFont="1" applyFill="1" applyBorder="1" applyAlignment="1">
      <alignment vertical="top" wrapText="1"/>
    </xf>
    <xf numFmtId="0" fontId="6" fillId="3" borderId="1" xfId="0" applyFont="1" applyFill="1" applyBorder="1" applyAlignment="1">
      <alignment vertical="center" wrapText="1"/>
    </xf>
    <xf numFmtId="0" fontId="6" fillId="3" borderId="1" xfId="1" applyFont="1" applyFill="1" applyBorder="1" applyAlignment="1">
      <alignment horizontal="left" vertical="top" wrapText="1"/>
    </xf>
    <xf numFmtId="0" fontId="2" fillId="3" borderId="1" xfId="0" applyFont="1" applyFill="1" applyBorder="1" applyAlignment="1">
      <alignment vertical="center" wrapText="1"/>
    </xf>
    <xf numFmtId="0" fontId="6" fillId="3" borderId="1" xfId="1" applyFont="1" applyFill="1" applyBorder="1" applyAlignment="1">
      <alignment horizontal="left" vertical="top" indent="1"/>
    </xf>
    <xf numFmtId="0" fontId="6" fillId="3" borderId="1" xfId="1" applyFont="1" applyFill="1" applyBorder="1" applyAlignment="1">
      <alignment horizontal="left" vertical="top"/>
    </xf>
    <xf numFmtId="0" fontId="7" fillId="3" borderId="1" xfId="1" applyFont="1" applyFill="1" applyBorder="1" applyAlignment="1">
      <alignment vertical="top"/>
    </xf>
    <xf numFmtId="164" fontId="7" fillId="3" borderId="1" xfId="1" applyNumberFormat="1" applyFont="1" applyFill="1" applyBorder="1" applyAlignment="1">
      <alignment horizontal="right" vertical="top"/>
    </xf>
    <xf numFmtId="0" fontId="5" fillId="3" borderId="0" xfId="1" applyFont="1" applyFill="1" applyBorder="1" applyAlignment="1">
      <alignment vertical="top"/>
    </xf>
    <xf numFmtId="164" fontId="5" fillId="3" borderId="0" xfId="1" applyNumberFormat="1" applyFont="1" applyFill="1" applyBorder="1" applyAlignment="1">
      <alignment horizontal="right" vertical="top"/>
    </xf>
    <xf numFmtId="4" fontId="17" fillId="0" borderId="1" xfId="0" applyNumberFormat="1" applyFont="1" applyBorder="1"/>
    <xf numFmtId="4" fontId="14" fillId="0" borderId="1" xfId="0" applyNumberFormat="1" applyFont="1" applyBorder="1"/>
    <xf numFmtId="4" fontId="6" fillId="3" borderId="1" xfId="1" applyNumberFormat="1" applyFont="1" applyFill="1" applyBorder="1" applyAlignment="1">
      <alignment horizontal="right"/>
    </xf>
    <xf numFmtId="0" fontId="14" fillId="0" borderId="0" xfId="0" applyFont="1"/>
    <xf numFmtId="4" fontId="17" fillId="0" borderId="7" xfId="0" applyNumberFormat="1" applyFont="1" applyBorder="1"/>
    <xf numFmtId="4" fontId="14" fillId="0" borderId="7" xfId="0" applyNumberFormat="1" applyFont="1" applyBorder="1"/>
    <xf numFmtId="164" fontId="6" fillId="3" borderId="3" xfId="1" applyNumberFormat="1" applyFont="1" applyFill="1" applyBorder="1" applyAlignment="1">
      <alignment horizontal="right"/>
    </xf>
    <xf numFmtId="4" fontId="14" fillId="0" borderId="1" xfId="0" applyNumberFormat="1" applyFont="1" applyBorder="1" applyAlignment="1">
      <alignment horizontal="right" vertical="center" wrapText="1"/>
    </xf>
    <xf numFmtId="4" fontId="14" fillId="0" borderId="7" xfId="0" applyNumberFormat="1" applyFont="1" applyBorder="1" applyAlignment="1">
      <alignment horizontal="right" vertical="center" wrapText="1"/>
    </xf>
    <xf numFmtId="4" fontId="17" fillId="0" borderId="7" xfId="0" applyNumberFormat="1" applyFont="1" applyBorder="1" applyAlignment="1">
      <alignment horizontal="right" vertical="center" wrapText="1"/>
    </xf>
    <xf numFmtId="4" fontId="17" fillId="0" borderId="1" xfId="0" applyNumberFormat="1" applyFont="1" applyBorder="1" applyAlignment="1">
      <alignment horizontal="right" vertical="center" wrapText="1"/>
    </xf>
    <xf numFmtId="164" fontId="7" fillId="3" borderId="8" xfId="1" applyNumberFormat="1" applyFont="1" applyFill="1" applyBorder="1" applyAlignment="1">
      <alignment horizontal="right"/>
    </xf>
    <xf numFmtId="4" fontId="5" fillId="3" borderId="0" xfId="1" applyNumberFormat="1" applyFont="1" applyFill="1" applyBorder="1" applyAlignment="1">
      <alignment vertical="top"/>
    </xf>
    <xf numFmtId="4" fontId="14" fillId="0" borderId="7" xfId="0" applyNumberFormat="1" applyFont="1" applyBorder="1" applyAlignment="1">
      <alignment horizontal="right" wrapText="1"/>
    </xf>
    <xf numFmtId="4" fontId="14" fillId="0" borderId="1" xfId="0" applyNumberFormat="1" applyFont="1" applyBorder="1" applyAlignment="1">
      <alignment horizontal="right" wrapText="1"/>
    </xf>
    <xf numFmtId="164" fontId="13" fillId="0" borderId="1" xfId="0" applyNumberFormat="1" applyFont="1" applyFill="1" applyBorder="1" applyAlignment="1">
      <alignment horizontal="center" vertical="center" wrapText="1"/>
    </xf>
    <xf numFmtId="164" fontId="14" fillId="0" borderId="1" xfId="0" applyNumberFormat="1" applyFont="1" applyFill="1" applyBorder="1" applyAlignment="1" applyProtection="1">
      <alignment horizontal="center" vertical="center"/>
      <protection locked="0"/>
    </xf>
    <xf numFmtId="0" fontId="16" fillId="3" borderId="0" xfId="1" applyFont="1" applyFill="1" applyBorder="1" applyAlignment="1">
      <alignment horizontal="center" vertical="top"/>
    </xf>
    <xf numFmtId="0" fontId="6" fillId="3" borderId="1" xfId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9" fillId="3" borderId="0" xfId="1" applyFont="1" applyFill="1" applyBorder="1" applyAlignment="1">
      <alignment horizontal="left" vertical="top"/>
    </xf>
    <xf numFmtId="49" fontId="4" fillId="0" borderId="0" xfId="1" applyNumberFormat="1" applyFont="1" applyFill="1" applyBorder="1" applyAlignment="1">
      <alignment horizontal="center"/>
    </xf>
    <xf numFmtId="0" fontId="6" fillId="0" borderId="0" xfId="1" applyFont="1" applyFill="1" applyBorder="1" applyAlignment="1">
      <alignment horizontal="center"/>
    </xf>
    <xf numFmtId="0" fontId="6" fillId="0" borderId="3" xfId="1" applyFont="1" applyFill="1" applyBorder="1" applyAlignment="1">
      <alignment horizontal="center" vertical="center" wrapText="1"/>
    </xf>
    <xf numFmtId="0" fontId="6" fillId="0" borderId="4" xfId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49" fontId="6" fillId="0" borderId="7" xfId="1" applyNumberFormat="1" applyFont="1" applyFill="1" applyBorder="1" applyAlignment="1">
      <alignment horizontal="center" vertical="center" wrapText="1"/>
    </xf>
    <xf numFmtId="49" fontId="6" fillId="0" borderId="8" xfId="1" applyNumberFormat="1" applyFont="1" applyFill="1" applyBorder="1" applyAlignment="1">
      <alignment horizontal="center" vertical="center" wrapText="1"/>
    </xf>
  </cellXfs>
  <cellStyles count="6">
    <cellStyle name="xl103" xfId="5"/>
    <cellStyle name="xl46" xfId="3"/>
    <cellStyle name="xl92" xfId="4"/>
    <cellStyle name="Обычный" xfId="0" builtinId="0"/>
    <cellStyle name="Обычный 2" xfId="1"/>
    <cellStyle name="Обычный_По видам налогов 201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2;&#1086;&#1103;%20&#1087;&#1072;&#1087;&#1082;&#1072;\&#1056;&#1040;&#1041;&#1054;&#1063;&#1048;&#1045;%20&#1044;&#1054;&#1050;&#1059;&#1052;&#1045;&#1053;&#1058;&#1067;\2013\&#1055;&#1083;&#1072;&#1085;&#1086;&#1074;&#1099;&#1077;%20&#1087;&#1086;&#1082;&#1072;&#1079;&#1072;&#1090;&#1077;&#1083;&#1080;%20&#1085;&#1072;%202013%20&#1075;&#1086;&#1076;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 вар 1"/>
      <sheetName val="анализ вар 2 (ср прибыль)"/>
      <sheetName val="планы"/>
      <sheetName val="планы ср по прибыли"/>
      <sheetName val="планы уточ % по кредитам и приб"/>
      <sheetName val="планы (уточ-% по кредитам)"/>
      <sheetName val="СВОД"/>
      <sheetName val="республ. бюджет ср по прибыли"/>
      <sheetName val="республ. бюджет"/>
      <sheetName val="рабочая с %"/>
      <sheetName val="Респ 2011 прибыль"/>
      <sheetName val="анализ"/>
      <sheetName val="анализ полный"/>
      <sheetName val="0531467"/>
      <sheetName val="Рес тв"/>
      <sheetName val="СВОД (2)"/>
      <sheetName val="УФК свод"/>
      <sheetName val="УСН"/>
      <sheetName val="темпы роста по районам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  <pageSetUpPr fitToPage="1"/>
  </sheetPr>
  <dimension ref="A2:K49"/>
  <sheetViews>
    <sheetView tabSelected="1" topLeftCell="A4" zoomScale="75" zoomScaleNormal="58" zoomScaleSheetLayoutView="80" workbookViewId="0">
      <pane xSplit="1" ySplit="30" topLeftCell="B34" activePane="bottomRight" state="frozen"/>
      <selection activeCell="A4" sqref="A4"/>
      <selection pane="topRight" activeCell="B4" sqref="B4"/>
      <selection pane="bottomLeft" activeCell="A34" sqref="A34"/>
      <selection pane="bottomRight" activeCell="S37" sqref="S37"/>
    </sheetView>
  </sheetViews>
  <sheetFormatPr defaultColWidth="9.140625" defaultRowHeight="15.75" x14ac:dyDescent="0.25"/>
  <cols>
    <col min="1" max="1" width="68" style="44" customWidth="1"/>
    <col min="2" max="8" width="20.140625" style="44" customWidth="1"/>
    <col min="9" max="9" width="22.42578125" style="45" customWidth="1"/>
    <col min="10" max="10" width="19.42578125" style="24" customWidth="1"/>
    <col min="11" max="11" width="19.85546875" style="24" customWidth="1"/>
    <col min="12" max="16384" width="9.140625" style="24"/>
  </cols>
  <sheetData>
    <row r="2" spans="1:11" ht="38.25" customHeight="1" x14ac:dyDescent="0.3">
      <c r="A2" s="22" t="s">
        <v>116</v>
      </c>
      <c r="B2" s="22"/>
      <c r="C2" s="22"/>
      <c r="D2" s="22"/>
      <c r="E2" s="22"/>
      <c r="F2" s="22"/>
      <c r="G2" s="22"/>
      <c r="H2" s="22"/>
      <c r="I2" s="22"/>
      <c r="J2" s="22"/>
      <c r="K2" s="23"/>
    </row>
    <row r="3" spans="1:11" ht="38.25" customHeight="1" x14ac:dyDescent="0.3">
      <c r="A3" s="63" t="s">
        <v>103</v>
      </c>
      <c r="B3" s="63"/>
      <c r="C3" s="63"/>
      <c r="D3" s="63"/>
      <c r="E3" s="63"/>
      <c r="F3" s="63"/>
      <c r="G3" s="63"/>
      <c r="H3" s="63"/>
      <c r="I3" s="63"/>
      <c r="J3" s="22"/>
      <c r="K3" s="23"/>
    </row>
    <row r="4" spans="1:11" s="25" customFormat="1" ht="21.75" customHeight="1" x14ac:dyDescent="0.25"/>
    <row r="5" spans="1:11" ht="102" customHeight="1" x14ac:dyDescent="0.25">
      <c r="A5" s="64" t="s">
        <v>105</v>
      </c>
      <c r="B5" s="26" t="s">
        <v>200</v>
      </c>
      <c r="C5" s="26" t="s">
        <v>203</v>
      </c>
      <c r="D5" s="26" t="s">
        <v>204</v>
      </c>
      <c r="E5" s="26" t="s">
        <v>205</v>
      </c>
      <c r="F5" s="26" t="s">
        <v>206</v>
      </c>
      <c r="G5" s="26" t="s">
        <v>207</v>
      </c>
      <c r="H5" s="26" t="s">
        <v>208</v>
      </c>
      <c r="I5" s="26" t="s">
        <v>209</v>
      </c>
      <c r="J5" s="65" t="s">
        <v>77</v>
      </c>
      <c r="K5" s="66"/>
    </row>
    <row r="6" spans="1:11" ht="22.5" customHeight="1" x14ac:dyDescent="0.25">
      <c r="A6" s="64"/>
      <c r="B6" s="26" t="s">
        <v>117</v>
      </c>
      <c r="C6" s="26" t="s">
        <v>117</v>
      </c>
      <c r="D6" s="26" t="s">
        <v>117</v>
      </c>
      <c r="E6" s="26" t="s">
        <v>117</v>
      </c>
      <c r="F6" s="26" t="s">
        <v>117</v>
      </c>
      <c r="G6" s="26" t="s">
        <v>117</v>
      </c>
      <c r="H6" s="26" t="s">
        <v>117</v>
      </c>
      <c r="I6" s="26" t="s">
        <v>117</v>
      </c>
      <c r="J6" s="26" t="s">
        <v>117</v>
      </c>
      <c r="K6" s="27" t="s">
        <v>78</v>
      </c>
    </row>
    <row r="7" spans="1:11" ht="22.5" hidden="1" customHeight="1" x14ac:dyDescent="0.25">
      <c r="A7" s="28" t="s">
        <v>0</v>
      </c>
      <c r="B7" s="29">
        <f t="shared" ref="B7:J7" si="0">B8+B11+B15+B18+B22+B25+B26+B27+B28+B29+B30+B31+B32+B33</f>
        <v>6284662.4000000004</v>
      </c>
      <c r="C7" s="29">
        <f t="shared" si="0"/>
        <v>1258650</v>
      </c>
      <c r="D7" s="29">
        <f t="shared" si="0"/>
        <v>-428359</v>
      </c>
      <c r="E7" s="29">
        <f t="shared" si="0"/>
        <v>-96250.8</v>
      </c>
      <c r="F7" s="29"/>
      <c r="G7" s="29"/>
      <c r="H7" s="29"/>
      <c r="I7" s="29">
        <f t="shared" si="0"/>
        <v>7018702.6000000006</v>
      </c>
      <c r="J7" s="29">
        <f t="shared" si="0"/>
        <v>734040.2</v>
      </c>
      <c r="K7" s="29">
        <f>J7/B7*100</f>
        <v>11.679866845353537</v>
      </c>
    </row>
    <row r="8" spans="1:11" ht="15" hidden="1" customHeight="1" x14ac:dyDescent="0.25">
      <c r="A8" s="30" t="s">
        <v>1</v>
      </c>
      <c r="B8" s="29">
        <f t="shared" ref="B8:J8" si="1">B9+B10</f>
        <v>4015093.6</v>
      </c>
      <c r="C8" s="29">
        <f t="shared" si="1"/>
        <v>0</v>
      </c>
      <c r="D8" s="29">
        <f t="shared" si="1"/>
        <v>0</v>
      </c>
      <c r="E8" s="29">
        <f t="shared" si="1"/>
        <v>-80000</v>
      </c>
      <c r="F8" s="29"/>
      <c r="G8" s="29"/>
      <c r="H8" s="29"/>
      <c r="I8" s="31">
        <f t="shared" si="1"/>
        <v>3935093.6</v>
      </c>
      <c r="J8" s="31">
        <f t="shared" si="1"/>
        <v>-80000</v>
      </c>
      <c r="K8" s="29">
        <f t="shared" ref="K8:K15" si="2">J8/B8*100</f>
        <v>-1.9924815700435976</v>
      </c>
    </row>
    <row r="9" spans="1:11" ht="15" hidden="1" customHeight="1" x14ac:dyDescent="0.25">
      <c r="A9" s="32" t="s">
        <v>2</v>
      </c>
      <c r="B9" s="31">
        <v>1438447.4</v>
      </c>
      <c r="C9" s="33"/>
      <c r="D9" s="33"/>
      <c r="E9" s="33"/>
      <c r="F9" s="33"/>
      <c r="G9" s="33"/>
      <c r="H9" s="33"/>
      <c r="I9" s="33">
        <f>B9+C9+D9+E9</f>
        <v>1438447.4</v>
      </c>
      <c r="J9" s="29">
        <f>I9-B9</f>
        <v>0</v>
      </c>
      <c r="K9" s="29">
        <f t="shared" si="2"/>
        <v>0</v>
      </c>
    </row>
    <row r="10" spans="1:11" ht="15" hidden="1" customHeight="1" x14ac:dyDescent="0.25">
      <c r="A10" s="32" t="s">
        <v>3</v>
      </c>
      <c r="B10" s="31">
        <v>2576646.2000000002</v>
      </c>
      <c r="C10" s="31"/>
      <c r="D10" s="31"/>
      <c r="E10" s="31">
        <v>-80000</v>
      </c>
      <c r="F10" s="31"/>
      <c r="G10" s="31"/>
      <c r="H10" s="31"/>
      <c r="I10" s="33">
        <f>B10+C10+D10+E10</f>
        <v>2496646.2000000002</v>
      </c>
      <c r="J10" s="29">
        <f>I10-B10</f>
        <v>-80000</v>
      </c>
      <c r="K10" s="29">
        <f t="shared" si="2"/>
        <v>-3.1048112076854011</v>
      </c>
    </row>
    <row r="11" spans="1:11" ht="30" hidden="1" customHeight="1" x14ac:dyDescent="0.25">
      <c r="A11" s="30" t="s">
        <v>4</v>
      </c>
      <c r="B11" s="29">
        <f t="shared" ref="B11:J11" si="3">B12+B13+B14</f>
        <v>892752.3</v>
      </c>
      <c r="C11" s="29">
        <f t="shared" si="3"/>
        <v>0</v>
      </c>
      <c r="D11" s="29">
        <f t="shared" si="3"/>
        <v>12641</v>
      </c>
      <c r="E11" s="29">
        <f t="shared" si="3"/>
        <v>0</v>
      </c>
      <c r="F11" s="29"/>
      <c r="G11" s="29"/>
      <c r="H11" s="29"/>
      <c r="I11" s="31">
        <f t="shared" si="3"/>
        <v>905393.3</v>
      </c>
      <c r="J11" s="31">
        <f t="shared" si="3"/>
        <v>12641</v>
      </c>
      <c r="K11" s="29">
        <f t="shared" si="2"/>
        <v>1.4159582674836009</v>
      </c>
    </row>
    <row r="12" spans="1:11" ht="15" hidden="1" customHeight="1" x14ac:dyDescent="0.25">
      <c r="A12" s="34" t="s">
        <v>106</v>
      </c>
      <c r="B12" s="31">
        <v>19320</v>
      </c>
      <c r="C12" s="33"/>
      <c r="D12" s="33"/>
      <c r="E12" s="33"/>
      <c r="F12" s="33"/>
      <c r="G12" s="33"/>
      <c r="H12" s="33"/>
      <c r="I12" s="33">
        <f>B12+C12+D12+E12</f>
        <v>19320</v>
      </c>
      <c r="J12" s="29">
        <f>I12-B12</f>
        <v>0</v>
      </c>
      <c r="K12" s="29">
        <f t="shared" si="2"/>
        <v>0</v>
      </c>
    </row>
    <row r="13" spans="1:11" ht="15" hidden="1" customHeight="1" x14ac:dyDescent="0.25">
      <c r="A13" s="34" t="s">
        <v>107</v>
      </c>
      <c r="B13" s="31">
        <v>31623</v>
      </c>
      <c r="C13" s="33"/>
      <c r="D13" s="33"/>
      <c r="E13" s="33"/>
      <c r="F13" s="33"/>
      <c r="G13" s="33"/>
      <c r="H13" s="33"/>
      <c r="I13" s="33">
        <f>B13+C13+D13+E13</f>
        <v>31623</v>
      </c>
      <c r="J13" s="29">
        <f>I13-B13</f>
        <v>0</v>
      </c>
      <c r="K13" s="29">
        <f t="shared" si="2"/>
        <v>0</v>
      </c>
    </row>
    <row r="14" spans="1:11" ht="15" hidden="1" customHeight="1" x14ac:dyDescent="0.25">
      <c r="A14" s="34" t="s">
        <v>108</v>
      </c>
      <c r="B14" s="31">
        <v>841809.3</v>
      </c>
      <c r="C14" s="33"/>
      <c r="D14" s="33">
        <v>12641</v>
      </c>
      <c r="E14" s="33"/>
      <c r="F14" s="33"/>
      <c r="G14" s="33"/>
      <c r="H14" s="33"/>
      <c r="I14" s="33">
        <f>B14+C14+D14+E14</f>
        <v>854450.3</v>
      </c>
      <c r="J14" s="29">
        <f>I14-B14</f>
        <v>12641</v>
      </c>
      <c r="K14" s="29">
        <f t="shared" si="2"/>
        <v>1.5016465130523027</v>
      </c>
    </row>
    <row r="15" spans="1:11" ht="15" hidden="1" customHeight="1" x14ac:dyDescent="0.25">
      <c r="A15" s="30" t="s">
        <v>5</v>
      </c>
      <c r="B15" s="29">
        <f t="shared" ref="B15:J15" si="4">B16+B17</f>
        <v>283894.8</v>
      </c>
      <c r="C15" s="29">
        <f t="shared" si="4"/>
        <v>0</v>
      </c>
      <c r="D15" s="29">
        <f t="shared" si="4"/>
        <v>0</v>
      </c>
      <c r="E15" s="29">
        <f t="shared" si="4"/>
        <v>80000</v>
      </c>
      <c r="F15" s="29"/>
      <c r="G15" s="29"/>
      <c r="H15" s="29"/>
      <c r="I15" s="33">
        <f t="shared" si="4"/>
        <v>363894.8</v>
      </c>
      <c r="J15" s="33">
        <f t="shared" si="4"/>
        <v>80000</v>
      </c>
      <c r="K15" s="29">
        <f t="shared" si="2"/>
        <v>28.17945238870173</v>
      </c>
    </row>
    <row r="16" spans="1:11" ht="30" hidden="1" customHeight="1" x14ac:dyDescent="0.25">
      <c r="A16" s="35" t="s">
        <v>6</v>
      </c>
      <c r="B16" s="31">
        <v>283894.8</v>
      </c>
      <c r="C16" s="33"/>
      <c r="D16" s="33"/>
      <c r="E16" s="33">
        <v>80000</v>
      </c>
      <c r="F16" s="33"/>
      <c r="G16" s="33"/>
      <c r="H16" s="33"/>
      <c r="I16" s="33">
        <f>B16+C16+D16+E16</f>
        <v>363894.8</v>
      </c>
      <c r="J16" s="29">
        <f>I16-B16</f>
        <v>80000</v>
      </c>
      <c r="K16" s="29">
        <f>J16/B16*100</f>
        <v>28.17945238870173</v>
      </c>
    </row>
    <row r="17" spans="1:11" ht="15" hidden="1" customHeight="1" x14ac:dyDescent="0.25">
      <c r="A17" s="35" t="s">
        <v>109</v>
      </c>
      <c r="B17" s="31">
        <v>0</v>
      </c>
      <c r="C17" s="33"/>
      <c r="D17" s="33"/>
      <c r="E17" s="33"/>
      <c r="F17" s="33"/>
      <c r="G17" s="33"/>
      <c r="H17" s="33"/>
      <c r="I17" s="33">
        <f>B17+C17+D17+E17</f>
        <v>0</v>
      </c>
      <c r="J17" s="29">
        <f>I17-B17</f>
        <v>0</v>
      </c>
      <c r="K17" s="29">
        <v>0</v>
      </c>
    </row>
    <row r="18" spans="1:11" ht="15" hidden="1" customHeight="1" x14ac:dyDescent="0.25">
      <c r="A18" s="30" t="s">
        <v>7</v>
      </c>
      <c r="B18" s="29">
        <f t="shared" ref="B18:J18" si="5">B19+B20+B21</f>
        <v>664002.4</v>
      </c>
      <c r="C18" s="29">
        <f t="shared" si="5"/>
        <v>0</v>
      </c>
      <c r="D18" s="29">
        <f t="shared" si="5"/>
        <v>0</v>
      </c>
      <c r="E18" s="29">
        <f t="shared" si="5"/>
        <v>0</v>
      </c>
      <c r="F18" s="29"/>
      <c r="G18" s="29"/>
      <c r="H18" s="29"/>
      <c r="I18" s="31">
        <f t="shared" si="5"/>
        <v>664002.4</v>
      </c>
      <c r="J18" s="31">
        <f t="shared" si="5"/>
        <v>0</v>
      </c>
      <c r="K18" s="29">
        <f t="shared" ref="K18:K41" si="6">J18/B18*100</f>
        <v>0</v>
      </c>
    </row>
    <row r="19" spans="1:11" ht="15" hidden="1" customHeight="1" x14ac:dyDescent="0.25">
      <c r="A19" s="35" t="s">
        <v>8</v>
      </c>
      <c r="B19" s="31">
        <v>459880.2</v>
      </c>
      <c r="C19" s="31"/>
      <c r="D19" s="31"/>
      <c r="E19" s="31"/>
      <c r="F19" s="31"/>
      <c r="G19" s="31"/>
      <c r="H19" s="31"/>
      <c r="I19" s="31">
        <f>B19+C19+D19+E19</f>
        <v>459880.2</v>
      </c>
      <c r="J19" s="29">
        <f>I19-B19</f>
        <v>0</v>
      </c>
      <c r="K19" s="29">
        <f t="shared" si="6"/>
        <v>0</v>
      </c>
    </row>
    <row r="20" spans="1:11" ht="15" hidden="1" customHeight="1" x14ac:dyDescent="0.25">
      <c r="A20" s="35" t="s">
        <v>9</v>
      </c>
      <c r="B20" s="31">
        <v>203198.2</v>
      </c>
      <c r="C20" s="31"/>
      <c r="D20" s="31"/>
      <c r="E20" s="31"/>
      <c r="F20" s="31"/>
      <c r="G20" s="31"/>
      <c r="H20" s="31"/>
      <c r="I20" s="31">
        <f>B20+C20+D20+E20</f>
        <v>203198.2</v>
      </c>
      <c r="J20" s="29">
        <f>I20-B20</f>
        <v>0</v>
      </c>
      <c r="K20" s="29">
        <f t="shared" si="6"/>
        <v>0</v>
      </c>
    </row>
    <row r="21" spans="1:11" ht="15" hidden="1" customHeight="1" x14ac:dyDescent="0.25">
      <c r="A21" s="35" t="s">
        <v>10</v>
      </c>
      <c r="B21" s="31">
        <v>924</v>
      </c>
      <c r="C21" s="31"/>
      <c r="D21" s="31"/>
      <c r="E21" s="31"/>
      <c r="F21" s="31"/>
      <c r="G21" s="31"/>
      <c r="H21" s="31"/>
      <c r="I21" s="31">
        <f>B21+C21+D21+E21</f>
        <v>924</v>
      </c>
      <c r="J21" s="29">
        <f>I21-B21</f>
        <v>0</v>
      </c>
      <c r="K21" s="29">
        <f t="shared" si="6"/>
        <v>0</v>
      </c>
    </row>
    <row r="22" spans="1:11" ht="30" hidden="1" customHeight="1" x14ac:dyDescent="0.25">
      <c r="A22" s="30" t="s">
        <v>11</v>
      </c>
      <c r="B22" s="29">
        <f t="shared" ref="B22:J22" si="7">B23+B24</f>
        <v>44322.9</v>
      </c>
      <c r="C22" s="29">
        <f t="shared" si="7"/>
        <v>0</v>
      </c>
      <c r="D22" s="29">
        <f t="shared" si="7"/>
        <v>0</v>
      </c>
      <c r="E22" s="29">
        <f t="shared" si="7"/>
        <v>0</v>
      </c>
      <c r="F22" s="29"/>
      <c r="G22" s="29"/>
      <c r="H22" s="29"/>
      <c r="I22" s="31">
        <f t="shared" si="7"/>
        <v>44322.9</v>
      </c>
      <c r="J22" s="31">
        <f t="shared" si="7"/>
        <v>0</v>
      </c>
      <c r="K22" s="29">
        <f t="shared" si="6"/>
        <v>0</v>
      </c>
    </row>
    <row r="23" spans="1:11" ht="15" hidden="1" customHeight="1" x14ac:dyDescent="0.25">
      <c r="A23" s="35" t="s">
        <v>12</v>
      </c>
      <c r="B23" s="31">
        <v>43958.9</v>
      </c>
      <c r="C23" s="31"/>
      <c r="D23" s="31"/>
      <c r="E23" s="31"/>
      <c r="F23" s="31"/>
      <c r="G23" s="31"/>
      <c r="H23" s="31"/>
      <c r="I23" s="31">
        <f>B23+C23+D23+E23</f>
        <v>43958.9</v>
      </c>
      <c r="J23" s="29">
        <f>I23-B23</f>
        <v>0</v>
      </c>
      <c r="K23" s="29">
        <f t="shared" si="6"/>
        <v>0</v>
      </c>
    </row>
    <row r="24" spans="1:11" ht="30" hidden="1" customHeight="1" x14ac:dyDescent="0.25">
      <c r="A24" s="35" t="s">
        <v>21</v>
      </c>
      <c r="B24" s="31">
        <v>364</v>
      </c>
      <c r="C24" s="31"/>
      <c r="D24" s="31"/>
      <c r="E24" s="31"/>
      <c r="F24" s="31"/>
      <c r="G24" s="31"/>
      <c r="H24" s="31"/>
      <c r="I24" s="31">
        <f t="shared" ref="I24:I33" si="8">B24+C24+D24+E24</f>
        <v>364</v>
      </c>
      <c r="J24" s="29">
        <f t="shared" ref="J24:J33" si="9">I24-B24</f>
        <v>0</v>
      </c>
      <c r="K24" s="29">
        <f t="shared" si="6"/>
        <v>0</v>
      </c>
    </row>
    <row r="25" spans="1:11" ht="15" hidden="1" customHeight="1" x14ac:dyDescent="0.25">
      <c r="A25" s="30" t="s">
        <v>13</v>
      </c>
      <c r="B25" s="29">
        <v>21546</v>
      </c>
      <c r="C25" s="31"/>
      <c r="D25" s="31"/>
      <c r="E25" s="31"/>
      <c r="F25" s="31"/>
      <c r="G25" s="31"/>
      <c r="H25" s="31"/>
      <c r="I25" s="31">
        <f t="shared" si="8"/>
        <v>21546</v>
      </c>
      <c r="J25" s="29">
        <f t="shared" si="9"/>
        <v>0</v>
      </c>
      <c r="K25" s="29">
        <f t="shared" si="6"/>
        <v>0</v>
      </c>
    </row>
    <row r="26" spans="1:11" ht="30" hidden="1" customHeight="1" x14ac:dyDescent="0.25">
      <c r="A26" s="30" t="s">
        <v>110</v>
      </c>
      <c r="B26" s="29">
        <v>0</v>
      </c>
      <c r="C26" s="31"/>
      <c r="D26" s="31"/>
      <c r="E26" s="31"/>
      <c r="F26" s="31"/>
      <c r="G26" s="31"/>
      <c r="H26" s="31"/>
      <c r="I26" s="31">
        <f t="shared" si="8"/>
        <v>0</v>
      </c>
      <c r="J26" s="29">
        <f t="shared" si="9"/>
        <v>0</v>
      </c>
      <c r="K26" s="29">
        <v>0</v>
      </c>
    </row>
    <row r="27" spans="1:11" ht="30" hidden="1" customHeight="1" x14ac:dyDescent="0.25">
      <c r="A27" s="30" t="s">
        <v>14</v>
      </c>
      <c r="B27" s="29">
        <v>13582.7</v>
      </c>
      <c r="C27" s="31"/>
      <c r="D27" s="31"/>
      <c r="E27" s="31">
        <v>6200</v>
      </c>
      <c r="F27" s="31"/>
      <c r="G27" s="31"/>
      <c r="H27" s="31"/>
      <c r="I27" s="31">
        <f t="shared" si="8"/>
        <v>19782.7</v>
      </c>
      <c r="J27" s="29">
        <f>I27-B27</f>
        <v>6200</v>
      </c>
      <c r="K27" s="29">
        <f t="shared" si="6"/>
        <v>45.646300072886831</v>
      </c>
    </row>
    <row r="28" spans="1:11" ht="15" hidden="1" customHeight="1" x14ac:dyDescent="0.25">
      <c r="A28" s="30" t="s">
        <v>15</v>
      </c>
      <c r="B28" s="29">
        <v>7990.8</v>
      </c>
      <c r="C28" s="31"/>
      <c r="D28" s="31"/>
      <c r="E28" s="31"/>
      <c r="F28" s="31"/>
      <c r="G28" s="31"/>
      <c r="H28" s="31"/>
      <c r="I28" s="31">
        <f t="shared" si="8"/>
        <v>7990.8</v>
      </c>
      <c r="J28" s="29">
        <f t="shared" si="9"/>
        <v>0</v>
      </c>
      <c r="K28" s="29">
        <f t="shared" si="6"/>
        <v>0</v>
      </c>
    </row>
    <row r="29" spans="1:11" ht="30" hidden="1" customHeight="1" x14ac:dyDescent="0.25">
      <c r="A29" s="36" t="s">
        <v>111</v>
      </c>
      <c r="B29" s="29">
        <v>188.6</v>
      </c>
      <c r="C29" s="31"/>
      <c r="D29" s="31"/>
      <c r="E29" s="31"/>
      <c r="F29" s="31"/>
      <c r="G29" s="31"/>
      <c r="H29" s="31"/>
      <c r="I29" s="31">
        <f>B29+C29+D29+E29</f>
        <v>188.6</v>
      </c>
      <c r="J29" s="29">
        <f t="shared" si="9"/>
        <v>0</v>
      </c>
      <c r="K29" s="29">
        <f t="shared" si="6"/>
        <v>0</v>
      </c>
    </row>
    <row r="30" spans="1:11" ht="30" hidden="1" customHeight="1" x14ac:dyDescent="0.25">
      <c r="A30" s="37" t="s">
        <v>16</v>
      </c>
      <c r="B30" s="29">
        <v>100</v>
      </c>
      <c r="C30" s="31">
        <v>1258650</v>
      </c>
      <c r="D30" s="31">
        <v>-341300</v>
      </c>
      <c r="E30" s="31">
        <v>-102450.8</v>
      </c>
      <c r="F30" s="31"/>
      <c r="G30" s="31"/>
      <c r="H30" s="31"/>
      <c r="I30" s="31">
        <f>B30+C30+D30+E30</f>
        <v>814999.2</v>
      </c>
      <c r="J30" s="29">
        <f t="shared" si="9"/>
        <v>814899.19999999995</v>
      </c>
      <c r="K30" s="29">
        <f t="shared" si="6"/>
        <v>814899.19999999995</v>
      </c>
    </row>
    <row r="31" spans="1:11" ht="15" hidden="1" customHeight="1" x14ac:dyDescent="0.25">
      <c r="A31" s="30" t="s">
        <v>17</v>
      </c>
      <c r="B31" s="29">
        <v>1300</v>
      </c>
      <c r="C31" s="31"/>
      <c r="D31" s="31"/>
      <c r="E31" s="31"/>
      <c r="F31" s="31"/>
      <c r="G31" s="31"/>
      <c r="H31" s="31"/>
      <c r="I31" s="31">
        <f t="shared" si="8"/>
        <v>1300</v>
      </c>
      <c r="J31" s="29">
        <f t="shared" si="9"/>
        <v>0</v>
      </c>
      <c r="K31" s="29">
        <f t="shared" si="6"/>
        <v>0</v>
      </c>
    </row>
    <row r="32" spans="1:11" ht="18.75" hidden="1" customHeight="1" x14ac:dyDescent="0.25">
      <c r="A32" s="30" t="s">
        <v>18</v>
      </c>
      <c r="B32" s="29">
        <v>339888.3</v>
      </c>
      <c r="C32" s="31"/>
      <c r="D32" s="31">
        <v>-99700</v>
      </c>
      <c r="E32" s="31"/>
      <c r="F32" s="31"/>
      <c r="G32" s="31"/>
      <c r="H32" s="31"/>
      <c r="I32" s="31">
        <f t="shared" si="8"/>
        <v>240188.3</v>
      </c>
      <c r="J32" s="29">
        <f t="shared" si="9"/>
        <v>-99700</v>
      </c>
      <c r="K32" s="29">
        <f t="shared" si="6"/>
        <v>-29.333166219608032</v>
      </c>
    </row>
    <row r="33" spans="1:11" ht="15" hidden="1" customHeight="1" x14ac:dyDescent="0.25">
      <c r="A33" s="38" t="s">
        <v>112</v>
      </c>
      <c r="B33" s="29">
        <v>0</v>
      </c>
      <c r="C33" s="31"/>
      <c r="D33" s="31"/>
      <c r="E33" s="52"/>
      <c r="F33" s="52"/>
      <c r="G33" s="52"/>
      <c r="H33" s="52"/>
      <c r="I33" s="52">
        <f t="shared" si="8"/>
        <v>0</v>
      </c>
      <c r="J33" s="29">
        <f t="shared" si="9"/>
        <v>0</v>
      </c>
      <c r="K33" s="29" t="e">
        <f t="shared" si="6"/>
        <v>#DIV/0!</v>
      </c>
    </row>
    <row r="34" spans="1:11" ht="15" customHeight="1" x14ac:dyDescent="0.25">
      <c r="A34" s="39" t="s">
        <v>113</v>
      </c>
      <c r="B34" s="46">
        <v>18536239.399999999</v>
      </c>
      <c r="C34" s="46">
        <v>18635375.699999999</v>
      </c>
      <c r="D34" s="50">
        <v>18635375.699999999</v>
      </c>
      <c r="E34" s="55">
        <v>18832139.899999999</v>
      </c>
      <c r="F34" s="55">
        <v>18870591.5</v>
      </c>
      <c r="G34" s="55">
        <v>20068806.199999999</v>
      </c>
      <c r="H34" s="55">
        <v>20963433</v>
      </c>
      <c r="I34" s="56">
        <v>21656852.899999999</v>
      </c>
      <c r="J34" s="57">
        <f>J35+J40</f>
        <v>3120613.5000000014</v>
      </c>
      <c r="K34" s="29">
        <f t="shared" si="6"/>
        <v>16.835202829760611</v>
      </c>
    </row>
    <row r="35" spans="1:11" ht="30" customHeight="1" x14ac:dyDescent="0.25">
      <c r="A35" s="30" t="s">
        <v>22</v>
      </c>
      <c r="B35" s="47">
        <v>18536239.399999999</v>
      </c>
      <c r="C35" s="47">
        <v>18628094.800000001</v>
      </c>
      <c r="D35" s="51">
        <v>18628094.800000001</v>
      </c>
      <c r="E35" s="59">
        <v>18816201</v>
      </c>
      <c r="F35" s="59">
        <v>18854652.5</v>
      </c>
      <c r="G35" s="59">
        <v>20052867.199999999</v>
      </c>
      <c r="H35" s="59">
        <v>21155626.100000001</v>
      </c>
      <c r="I35" s="60">
        <v>21849046</v>
      </c>
      <c r="J35" s="57">
        <f t="shared" ref="J35:J40" si="10">I35-B35</f>
        <v>3312806.6000000015</v>
      </c>
      <c r="K35" s="29">
        <f t="shared" si="6"/>
        <v>17.87205337885311</v>
      </c>
    </row>
    <row r="36" spans="1:11" ht="15" customHeight="1" x14ac:dyDescent="0.25">
      <c r="A36" s="40" t="s">
        <v>23</v>
      </c>
      <c r="B36" s="47">
        <v>9428073.5999999996</v>
      </c>
      <c r="C36" s="47">
        <v>9428073.5999999996</v>
      </c>
      <c r="D36" s="51">
        <v>9428073.5999999996</v>
      </c>
      <c r="E36" s="54">
        <v>9428073.5999999996</v>
      </c>
      <c r="F36" s="54">
        <v>9428073.5999999996</v>
      </c>
      <c r="G36" s="54">
        <v>9428073.5999999996</v>
      </c>
      <c r="H36" s="54">
        <v>10411667.6</v>
      </c>
      <c r="I36" s="53">
        <v>10411667.6</v>
      </c>
      <c r="J36" s="57">
        <f t="shared" si="10"/>
        <v>983594</v>
      </c>
      <c r="K36" s="29">
        <f t="shared" si="6"/>
        <v>10.432608417482019</v>
      </c>
    </row>
    <row r="37" spans="1:11" ht="30" customHeight="1" x14ac:dyDescent="0.25">
      <c r="A37" s="32" t="s">
        <v>24</v>
      </c>
      <c r="B37" s="47">
        <v>7468920.7999999998</v>
      </c>
      <c r="C37" s="47">
        <v>7468920.7999999998</v>
      </c>
      <c r="D37" s="47">
        <v>7468920.7999999998</v>
      </c>
      <c r="E37" s="51">
        <v>7369914</v>
      </c>
      <c r="F37" s="47">
        <v>7369914</v>
      </c>
      <c r="G37" s="47">
        <v>8083833.5999999996</v>
      </c>
      <c r="H37" s="47">
        <v>8083833.5999999996</v>
      </c>
      <c r="I37" s="47">
        <v>8782904.9000000004</v>
      </c>
      <c r="J37" s="29">
        <f t="shared" si="10"/>
        <v>1313984.1000000006</v>
      </c>
      <c r="K37" s="29">
        <f t="shared" si="6"/>
        <v>17.592690231766824</v>
      </c>
    </row>
    <row r="38" spans="1:11" ht="15" customHeight="1" x14ac:dyDescent="0.25">
      <c r="A38" s="40" t="s">
        <v>25</v>
      </c>
      <c r="B38" s="47">
        <v>1085857.3999999999</v>
      </c>
      <c r="C38" s="47">
        <v>1159629.3999999999</v>
      </c>
      <c r="D38" s="47">
        <v>1159629.3999999999</v>
      </c>
      <c r="E38" s="51">
        <v>1170317.7</v>
      </c>
      <c r="F38" s="47">
        <v>1207229.5</v>
      </c>
      <c r="G38" s="47">
        <v>1442691.3</v>
      </c>
      <c r="H38" s="47">
        <v>1450658.05</v>
      </c>
      <c r="I38" s="47">
        <v>1445306.7</v>
      </c>
      <c r="J38" s="29">
        <f t="shared" si="10"/>
        <v>359449.30000000005</v>
      </c>
      <c r="K38" s="29">
        <f t="shared" si="6"/>
        <v>33.102808895532696</v>
      </c>
    </row>
    <row r="39" spans="1:11" ht="15" customHeight="1" x14ac:dyDescent="0.25">
      <c r="A39" s="40" t="s">
        <v>19</v>
      </c>
      <c r="B39" s="47">
        <v>553387.6</v>
      </c>
      <c r="C39" s="47">
        <v>571471</v>
      </c>
      <c r="D39" s="47">
        <v>571471</v>
      </c>
      <c r="E39" s="49">
        <v>847895.7</v>
      </c>
      <c r="F39" s="47">
        <v>849435.4</v>
      </c>
      <c r="G39" s="47">
        <v>1098268.7</v>
      </c>
      <c r="H39" s="47">
        <v>1209466.8500000001</v>
      </c>
      <c r="I39" s="47">
        <v>1209166.8</v>
      </c>
      <c r="J39" s="29">
        <f t="shared" si="10"/>
        <v>655779.20000000007</v>
      </c>
      <c r="K39" s="29">
        <f t="shared" si="6"/>
        <v>118.50269142279302</v>
      </c>
    </row>
    <row r="40" spans="1:11" ht="15" customHeight="1" x14ac:dyDescent="0.25">
      <c r="A40" s="41" t="s">
        <v>114</v>
      </c>
      <c r="B40" s="48">
        <v>0</v>
      </c>
      <c r="C40" s="48">
        <v>7280.9</v>
      </c>
      <c r="D40" s="48">
        <v>7280.9</v>
      </c>
      <c r="E40" s="48">
        <v>15938.9</v>
      </c>
      <c r="F40" s="48">
        <v>15939</v>
      </c>
      <c r="G40" s="48">
        <v>15939</v>
      </c>
      <c r="H40" s="48">
        <v>-192193.1</v>
      </c>
      <c r="I40" s="48">
        <v>-192193.1</v>
      </c>
      <c r="J40" s="29">
        <f t="shared" si="10"/>
        <v>-192193.1</v>
      </c>
      <c r="K40" s="29" t="e">
        <f t="shared" si="6"/>
        <v>#DIV/0!</v>
      </c>
    </row>
    <row r="41" spans="1:11" x14ac:dyDescent="0.25">
      <c r="A41" s="42" t="s">
        <v>20</v>
      </c>
      <c r="B41" s="43">
        <f>B7+B34</f>
        <v>24820901.799999997</v>
      </c>
      <c r="C41" s="43">
        <f>C7+C34</f>
        <v>19894025.699999999</v>
      </c>
      <c r="D41" s="43">
        <f t="shared" ref="D41:H41" si="11">D7+D34</f>
        <v>18207016.699999999</v>
      </c>
      <c r="E41" s="43">
        <f t="shared" si="11"/>
        <v>18735889.099999998</v>
      </c>
      <c r="F41" s="43">
        <f t="shared" si="11"/>
        <v>18870591.5</v>
      </c>
      <c r="G41" s="43">
        <f t="shared" si="11"/>
        <v>20068806.199999999</v>
      </c>
      <c r="H41" s="43">
        <f t="shared" si="11"/>
        <v>20963433</v>
      </c>
      <c r="I41" s="43">
        <f>I7+I34</f>
        <v>28675555.5</v>
      </c>
      <c r="J41" s="43">
        <f>J7+J34</f>
        <v>3854653.7000000011</v>
      </c>
      <c r="K41" s="29">
        <f t="shared" si="6"/>
        <v>15.529869668152033</v>
      </c>
    </row>
    <row r="43" spans="1:11" ht="23.25" x14ac:dyDescent="0.25">
      <c r="A43" s="67" t="s">
        <v>115</v>
      </c>
      <c r="B43" s="67"/>
      <c r="C43" s="67"/>
      <c r="D43" s="67"/>
      <c r="E43" s="67"/>
      <c r="F43" s="67"/>
      <c r="G43" s="67"/>
      <c r="H43" s="67"/>
      <c r="I43" s="67"/>
      <c r="J43" s="67"/>
      <c r="K43" s="67"/>
    </row>
    <row r="45" spans="1:11" x14ac:dyDescent="0.25">
      <c r="C45" s="58"/>
      <c r="D45" s="58"/>
      <c r="E45" s="58"/>
      <c r="F45" s="58"/>
      <c r="G45" s="58"/>
      <c r="H45" s="58"/>
      <c r="I45" s="58"/>
    </row>
    <row r="49" spans="5:5" x14ac:dyDescent="0.25">
      <c r="E49" s="58"/>
    </row>
  </sheetData>
  <mergeCells count="4">
    <mergeCell ref="A3:I3"/>
    <mergeCell ref="A5:A6"/>
    <mergeCell ref="J5:K5"/>
    <mergeCell ref="A43:K43"/>
  </mergeCells>
  <pageMargins left="0.39370078740157483" right="0.39370078740157483" top="0.59055118110236227" bottom="0.59055118110236227" header="0.35433070866141736" footer="0.23622047244094491"/>
  <pageSetup paperSize="9" scale="42" fitToHeight="2" orientation="portrait" r:id="rId1"/>
  <headerFooter alignWithMargins="0">
    <oddFooter xml:space="preserve">&amp;C&amp;"Times New Roman,обычный"&amp;8&amp;P         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  <pageSetUpPr fitToPage="1"/>
  </sheetPr>
  <dimension ref="A1:O86"/>
  <sheetViews>
    <sheetView zoomScale="60" zoomScaleNormal="60" zoomScaleSheetLayoutView="80" workbookViewId="0">
      <pane ySplit="7" topLeftCell="A8" activePane="bottomLeft" state="frozen"/>
      <selection pane="bottomLeft" activeCell="Q11" sqref="Q11"/>
    </sheetView>
  </sheetViews>
  <sheetFormatPr defaultColWidth="18.7109375" defaultRowHeight="15.75" x14ac:dyDescent="0.25"/>
  <cols>
    <col min="1" max="1" width="61.42578125" style="3" customWidth="1"/>
    <col min="2" max="2" width="10.140625" style="3" customWidth="1"/>
    <col min="3" max="3" width="17" style="4" customWidth="1"/>
    <col min="4" max="4" width="14.28515625" style="4" customWidth="1"/>
    <col min="5" max="5" width="15.140625" style="4" customWidth="1"/>
    <col min="6" max="7" width="14.7109375" style="4" customWidth="1"/>
    <col min="8" max="8" width="14.28515625" style="4" customWidth="1"/>
    <col min="9" max="9" width="17.7109375" style="4" customWidth="1"/>
    <col min="10" max="10" width="19.7109375" style="4" customWidth="1"/>
    <col min="11" max="11" width="17" style="1" customWidth="1"/>
    <col min="12" max="12" width="18" style="1" customWidth="1"/>
    <col min="13" max="13" width="12.7109375" style="1" customWidth="1"/>
    <col min="14" max="14" width="13.85546875" style="1" customWidth="1"/>
    <col min="15" max="15" width="13.7109375" style="1" customWidth="1"/>
    <col min="16" max="258" width="9.140625" style="1" customWidth="1"/>
    <col min="259" max="259" width="89" style="1" customWidth="1"/>
    <col min="260" max="16384" width="18.7109375" style="1"/>
  </cols>
  <sheetData>
    <row r="1" spans="1:15" x14ac:dyDescent="0.25">
      <c r="A1" s="68" t="s">
        <v>210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</row>
    <row r="2" spans="1:15" x14ac:dyDescent="0.25">
      <c r="A2" s="68"/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</row>
    <row r="3" spans="1:15" x14ac:dyDescent="0.25">
      <c r="A3" s="68"/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</row>
    <row r="4" spans="1:15" s="2" customFormat="1" ht="15.95" hidden="1" customHeight="1" x14ac:dyDescent="0.25">
      <c r="A4" s="69" t="s">
        <v>103</v>
      </c>
      <c r="B4" s="69"/>
      <c r="C4" s="69"/>
      <c r="D4" s="69"/>
      <c r="E4" s="69"/>
      <c r="F4" s="69"/>
      <c r="G4" s="69"/>
      <c r="H4" s="69"/>
      <c r="I4" s="69"/>
      <c r="J4" s="69"/>
    </row>
    <row r="5" spans="1:15" x14ac:dyDescent="0.25">
      <c r="A5" s="3" t="s">
        <v>104</v>
      </c>
      <c r="K5" s="4"/>
      <c r="L5" s="4" t="s">
        <v>118</v>
      </c>
    </row>
    <row r="6" spans="1:15" ht="138.75" customHeight="1" x14ac:dyDescent="0.25">
      <c r="A6" s="70" t="s">
        <v>105</v>
      </c>
      <c r="B6" s="72" t="s">
        <v>119</v>
      </c>
      <c r="C6" s="26" t="s">
        <v>200</v>
      </c>
      <c r="D6" s="26" t="s">
        <v>203</v>
      </c>
      <c r="E6" s="26" t="s">
        <v>204</v>
      </c>
      <c r="F6" s="26" t="s">
        <v>205</v>
      </c>
      <c r="G6" s="26" t="s">
        <v>206</v>
      </c>
      <c r="H6" s="26" t="s">
        <v>207</v>
      </c>
      <c r="I6" s="26" t="s">
        <v>208</v>
      </c>
      <c r="J6" s="26" t="s">
        <v>209</v>
      </c>
      <c r="K6" s="74" t="s">
        <v>77</v>
      </c>
      <c r="L6" s="75"/>
    </row>
    <row r="7" spans="1:15" ht="18.399999999999999" customHeight="1" x14ac:dyDescent="0.25">
      <c r="A7" s="71"/>
      <c r="B7" s="73"/>
      <c r="C7" s="13" t="s">
        <v>118</v>
      </c>
      <c r="D7" s="13" t="s">
        <v>118</v>
      </c>
      <c r="E7" s="13" t="s">
        <v>118</v>
      </c>
      <c r="F7" s="13" t="s">
        <v>118</v>
      </c>
      <c r="G7" s="13" t="s">
        <v>118</v>
      </c>
      <c r="H7" s="13" t="s">
        <v>118</v>
      </c>
      <c r="I7" s="13" t="s">
        <v>118</v>
      </c>
      <c r="J7" s="13" t="s">
        <v>118</v>
      </c>
      <c r="K7" s="13" t="s">
        <v>118</v>
      </c>
      <c r="L7" s="5" t="s">
        <v>78</v>
      </c>
    </row>
    <row r="8" spans="1:15" x14ac:dyDescent="0.25">
      <c r="A8" s="6" t="s">
        <v>120</v>
      </c>
      <c r="B8" s="7"/>
      <c r="C8" s="8">
        <f>C9+C19+C22+C27+C37+C42+C45+C54+C58+C66+C72+C77+C81+C83</f>
        <v>24925099.799999997</v>
      </c>
      <c r="D8" s="8">
        <f t="shared" ref="D8:H8" si="0">D9+D19+D22+D27+D37+D42+D45+D54+D58+D66+D72+D77+D81+D83</f>
        <v>25261017.600000001</v>
      </c>
      <c r="E8" s="8">
        <f t="shared" si="0"/>
        <v>25261017.299999997</v>
      </c>
      <c r="F8" s="8">
        <f t="shared" si="0"/>
        <v>25457781.800000001</v>
      </c>
      <c r="G8" s="8">
        <f t="shared" si="0"/>
        <v>25496233.599999998</v>
      </c>
      <c r="H8" s="8">
        <f t="shared" si="0"/>
        <v>26712869.399999999</v>
      </c>
      <c r="I8" s="8">
        <f>I9+I19+I22+I27+I37+I42+I45+I54+I58+I66+I72+I77+I81+I83</f>
        <v>27160083.400000006</v>
      </c>
      <c r="J8" s="8">
        <f t="shared" ref="J8:K8" si="1">J9+J19+J22+J27+J37+J42+J45+J54+J58+J66+J72+J77+J81+J83</f>
        <v>27853503.200000007</v>
      </c>
      <c r="K8" s="8">
        <f t="shared" si="1"/>
        <v>2928391</v>
      </c>
      <c r="L8" s="8">
        <f>K8/C8*100</f>
        <v>11.748763389103864</v>
      </c>
    </row>
    <row r="9" spans="1:15" s="17" customFormat="1" x14ac:dyDescent="0.25">
      <c r="A9" s="14" t="s">
        <v>121</v>
      </c>
      <c r="B9" s="15" t="s">
        <v>26</v>
      </c>
      <c r="C9" s="16">
        <f>SUM(C10:C18)</f>
        <v>1037857.9000000001</v>
      </c>
      <c r="D9" s="16">
        <f t="shared" ref="D9:I9" si="2">SUM(D10:D18)</f>
        <v>992741.70000000007</v>
      </c>
      <c r="E9" s="16">
        <f t="shared" si="2"/>
        <v>941153.70000000007</v>
      </c>
      <c r="F9" s="16">
        <f t="shared" si="2"/>
        <v>929744.50000000012</v>
      </c>
      <c r="G9" s="16">
        <f t="shared" si="2"/>
        <v>922288.2</v>
      </c>
      <c r="H9" s="16">
        <f t="shared" si="2"/>
        <v>876802.5</v>
      </c>
      <c r="I9" s="16">
        <f t="shared" si="2"/>
        <v>934298.2</v>
      </c>
      <c r="J9" s="16">
        <f>SUM(J10:J18)</f>
        <v>936026</v>
      </c>
      <c r="K9" s="16">
        <f>SUM(K10:K18)</f>
        <v>-101831.9</v>
      </c>
      <c r="L9" s="8">
        <f t="shared" ref="L9:L73" si="3">K9/C9*100</f>
        <v>-9.8117381965295998</v>
      </c>
    </row>
    <row r="10" spans="1:15" ht="30" x14ac:dyDescent="0.25">
      <c r="A10" s="10" t="s">
        <v>122</v>
      </c>
      <c r="B10" s="11" t="s">
        <v>27</v>
      </c>
      <c r="C10" s="61">
        <v>1316.7</v>
      </c>
      <c r="D10" s="61">
        <v>1316.7</v>
      </c>
      <c r="E10" s="61">
        <v>1316.7</v>
      </c>
      <c r="F10" s="61">
        <v>1316.7</v>
      </c>
      <c r="G10" s="61">
        <v>1316.7</v>
      </c>
      <c r="H10" s="61">
        <v>1316.7</v>
      </c>
      <c r="I10" s="61">
        <v>1316.7</v>
      </c>
      <c r="J10" s="62">
        <v>1355.7</v>
      </c>
      <c r="K10" s="12">
        <f>J10-C10</f>
        <v>39</v>
      </c>
      <c r="L10" s="8">
        <f>K10/C10*100</f>
        <v>2.961950330371383</v>
      </c>
      <c r="M10" s="20"/>
    </row>
    <row r="11" spans="1:15" ht="45" x14ac:dyDescent="0.25">
      <c r="A11" s="10" t="s">
        <v>123</v>
      </c>
      <c r="B11" s="11" t="s">
        <v>28</v>
      </c>
      <c r="C11" s="61">
        <v>103898.9</v>
      </c>
      <c r="D11" s="61">
        <v>103898.9</v>
      </c>
      <c r="E11" s="61">
        <v>103898.9</v>
      </c>
      <c r="F11" s="61">
        <v>107448.9</v>
      </c>
      <c r="G11" s="61">
        <v>107948.9</v>
      </c>
      <c r="H11" s="61">
        <v>108448.9</v>
      </c>
      <c r="I11" s="61">
        <v>112748.9</v>
      </c>
      <c r="J11" s="62">
        <v>112748.9</v>
      </c>
      <c r="K11" s="12">
        <f t="shared" ref="K11:K75" si="4">J11-C11</f>
        <v>8850</v>
      </c>
      <c r="L11" s="8">
        <f t="shared" si="3"/>
        <v>8.5178957621303031</v>
      </c>
      <c r="M11" s="20"/>
      <c r="N11" s="20"/>
      <c r="O11" s="20"/>
    </row>
    <row r="12" spans="1:15" ht="45" x14ac:dyDescent="0.25">
      <c r="A12" s="10" t="s">
        <v>124</v>
      </c>
      <c r="B12" s="11" t="s">
        <v>29</v>
      </c>
      <c r="C12" s="61">
        <v>159354.1</v>
      </c>
      <c r="D12" s="61">
        <v>159354.1</v>
      </c>
      <c r="E12" s="61">
        <v>159554.1</v>
      </c>
      <c r="F12" s="61">
        <v>159774.1</v>
      </c>
      <c r="G12" s="61">
        <v>161774.1</v>
      </c>
      <c r="H12" s="61">
        <v>161574.1</v>
      </c>
      <c r="I12" s="61">
        <v>163433.9</v>
      </c>
      <c r="J12" s="62">
        <v>164678.20000000001</v>
      </c>
      <c r="K12" s="12">
        <f t="shared" si="4"/>
        <v>5324.1000000000058</v>
      </c>
      <c r="L12" s="8">
        <f t="shared" si="3"/>
        <v>3.3410499008183701</v>
      </c>
      <c r="M12" s="20"/>
      <c r="N12" s="20"/>
      <c r="O12" s="20"/>
    </row>
    <row r="13" spans="1:15" x14ac:dyDescent="0.25">
      <c r="A13" s="10" t="s">
        <v>125</v>
      </c>
      <c r="B13" s="11" t="s">
        <v>30</v>
      </c>
      <c r="C13" s="61">
        <v>51162.7</v>
      </c>
      <c r="D13" s="61">
        <v>51162.7</v>
      </c>
      <c r="E13" s="61">
        <v>51162.7</v>
      </c>
      <c r="F13" s="61">
        <v>51252.7</v>
      </c>
      <c r="G13" s="61">
        <v>51952.7</v>
      </c>
      <c r="H13" s="61">
        <v>53052.7</v>
      </c>
      <c r="I13" s="61">
        <v>53052.7</v>
      </c>
      <c r="J13" s="62">
        <v>53052.7</v>
      </c>
      <c r="K13" s="12">
        <f t="shared" si="4"/>
        <v>1890</v>
      </c>
      <c r="L13" s="8">
        <f t="shared" si="3"/>
        <v>3.6940974577182208</v>
      </c>
      <c r="M13" s="20"/>
    </row>
    <row r="14" spans="1:15" ht="45" x14ac:dyDescent="0.25">
      <c r="A14" s="10" t="s">
        <v>126</v>
      </c>
      <c r="B14" s="11" t="s">
        <v>31</v>
      </c>
      <c r="C14" s="61">
        <v>92526</v>
      </c>
      <c r="D14" s="61">
        <v>92496</v>
      </c>
      <c r="E14" s="61">
        <v>92496</v>
      </c>
      <c r="F14" s="61">
        <v>92406</v>
      </c>
      <c r="G14" s="61">
        <v>93076.6</v>
      </c>
      <c r="H14" s="61">
        <v>90520.4</v>
      </c>
      <c r="I14" s="61">
        <v>86397</v>
      </c>
      <c r="J14" s="62">
        <v>86397</v>
      </c>
      <c r="K14" s="12">
        <f t="shared" si="4"/>
        <v>-6129</v>
      </c>
      <c r="L14" s="8">
        <f t="shared" si="3"/>
        <v>-6.6240840412424618</v>
      </c>
      <c r="M14" s="20"/>
    </row>
    <row r="15" spans="1:15" x14ac:dyDescent="0.25">
      <c r="A15" s="10" t="s">
        <v>127</v>
      </c>
      <c r="B15" s="11" t="s">
        <v>32</v>
      </c>
      <c r="C15" s="61">
        <v>65623.199999999997</v>
      </c>
      <c r="D15" s="61">
        <v>65623.199999999997</v>
      </c>
      <c r="E15" s="61">
        <v>65623.199999999997</v>
      </c>
      <c r="F15" s="61">
        <v>65623.199999999997</v>
      </c>
      <c r="G15" s="61">
        <v>65623.199999999997</v>
      </c>
      <c r="H15" s="61">
        <v>65693.2</v>
      </c>
      <c r="I15" s="61">
        <v>65693.2</v>
      </c>
      <c r="J15" s="62">
        <v>65693.2</v>
      </c>
      <c r="K15" s="12">
        <f t="shared" si="4"/>
        <v>70</v>
      </c>
      <c r="L15" s="8">
        <f t="shared" si="3"/>
        <v>0.10666959246120275</v>
      </c>
      <c r="M15" s="20"/>
    </row>
    <row r="16" spans="1:15" x14ac:dyDescent="0.25">
      <c r="A16" s="10" t="s">
        <v>128</v>
      </c>
      <c r="B16" s="11" t="s">
        <v>33</v>
      </c>
      <c r="C16" s="61">
        <v>41377</v>
      </c>
      <c r="D16" s="61">
        <v>41377</v>
      </c>
      <c r="E16" s="61">
        <v>41377</v>
      </c>
      <c r="F16" s="61">
        <v>41377</v>
      </c>
      <c r="G16" s="61">
        <v>41377</v>
      </c>
      <c r="H16" s="61">
        <v>41027</v>
      </c>
      <c r="I16" s="61">
        <v>41027</v>
      </c>
      <c r="J16" s="62">
        <v>41027</v>
      </c>
      <c r="K16" s="12">
        <f t="shared" si="4"/>
        <v>-350</v>
      </c>
      <c r="L16" s="8">
        <f t="shared" si="3"/>
        <v>-0.84588056166469294</v>
      </c>
      <c r="M16" s="20"/>
    </row>
    <row r="17" spans="1:15" x14ac:dyDescent="0.25">
      <c r="A17" s="10" t="s">
        <v>129</v>
      </c>
      <c r="B17" s="11" t="s">
        <v>34</v>
      </c>
      <c r="C17" s="61">
        <v>20000</v>
      </c>
      <c r="D17" s="61">
        <v>20000</v>
      </c>
      <c r="E17" s="61">
        <v>20000</v>
      </c>
      <c r="F17" s="61">
        <v>19980</v>
      </c>
      <c r="G17" s="61">
        <v>19360</v>
      </c>
      <c r="H17" s="61">
        <v>10580</v>
      </c>
      <c r="I17" s="61">
        <v>4850</v>
      </c>
      <c r="J17" s="62">
        <v>4850</v>
      </c>
      <c r="K17" s="12">
        <f t="shared" si="4"/>
        <v>-15150</v>
      </c>
      <c r="L17" s="8">
        <f t="shared" si="3"/>
        <v>-75.75</v>
      </c>
      <c r="M17" s="20"/>
      <c r="N17" s="20"/>
      <c r="O17" s="20"/>
    </row>
    <row r="18" spans="1:15" x14ac:dyDescent="0.25">
      <c r="A18" s="10" t="s">
        <v>130</v>
      </c>
      <c r="B18" s="11" t="s">
        <v>35</v>
      </c>
      <c r="C18" s="61">
        <v>502599.3</v>
      </c>
      <c r="D18" s="61">
        <v>457513.1</v>
      </c>
      <c r="E18" s="61">
        <v>405725.1</v>
      </c>
      <c r="F18" s="61">
        <v>390565.9</v>
      </c>
      <c r="G18" s="61">
        <v>379859</v>
      </c>
      <c r="H18" s="61">
        <v>344589.5</v>
      </c>
      <c r="I18" s="61">
        <v>405778.8</v>
      </c>
      <c r="J18" s="62">
        <v>406223.3</v>
      </c>
      <c r="K18" s="12">
        <f t="shared" si="4"/>
        <v>-96376</v>
      </c>
      <c r="L18" s="8">
        <f t="shared" si="3"/>
        <v>-19.175514172025309</v>
      </c>
      <c r="M18" s="20"/>
      <c r="N18" s="20"/>
      <c r="O18" s="20"/>
    </row>
    <row r="19" spans="1:15" s="17" customFormat="1" x14ac:dyDescent="0.25">
      <c r="A19" s="14" t="s">
        <v>131</v>
      </c>
      <c r="B19" s="15" t="s">
        <v>36</v>
      </c>
      <c r="C19" s="16">
        <f>SUM(C20:C21)</f>
        <v>13930.6</v>
      </c>
      <c r="D19" s="16">
        <f t="shared" ref="D19:G19" si="5">SUM(D20:D21)</f>
        <v>13930.6</v>
      </c>
      <c r="E19" s="16">
        <f t="shared" si="5"/>
        <v>13930.6</v>
      </c>
      <c r="F19" s="16">
        <f t="shared" si="5"/>
        <v>13930.6</v>
      </c>
      <c r="G19" s="16">
        <f t="shared" si="5"/>
        <v>13930.6</v>
      </c>
      <c r="H19" s="16">
        <f>SUM(H20:H21)</f>
        <v>14307.2</v>
      </c>
      <c r="I19" s="16">
        <f>SUM(I20:I21)</f>
        <v>14307.2</v>
      </c>
      <c r="J19" s="16">
        <f>SUM(J20:J21)</f>
        <v>14307.2</v>
      </c>
      <c r="K19" s="16">
        <f>SUM(K20:K21)</f>
        <v>376.60000000000036</v>
      </c>
      <c r="L19" s="8">
        <f t="shared" si="3"/>
        <v>2.7034011456792983</v>
      </c>
    </row>
    <row r="20" spans="1:15" x14ac:dyDescent="0.25">
      <c r="A20" s="10" t="s">
        <v>132</v>
      </c>
      <c r="B20" s="11" t="s">
        <v>37</v>
      </c>
      <c r="C20" s="61">
        <v>13887.9</v>
      </c>
      <c r="D20" s="61">
        <v>13887.9</v>
      </c>
      <c r="E20" s="61">
        <v>13887.9</v>
      </c>
      <c r="F20" s="61">
        <v>13887.9</v>
      </c>
      <c r="G20" s="61">
        <v>13887.9</v>
      </c>
      <c r="H20" s="61">
        <v>14164.5</v>
      </c>
      <c r="I20" s="61">
        <v>14164.5</v>
      </c>
      <c r="J20" s="62">
        <v>14164.5</v>
      </c>
      <c r="K20" s="12">
        <f t="shared" si="4"/>
        <v>276.60000000000036</v>
      </c>
      <c r="L20" s="8">
        <f t="shared" si="3"/>
        <v>1.9916618063206128</v>
      </c>
    </row>
    <row r="21" spans="1:15" x14ac:dyDescent="0.25">
      <c r="A21" s="10" t="s">
        <v>133</v>
      </c>
      <c r="B21" s="11" t="s">
        <v>38</v>
      </c>
      <c r="C21" s="61">
        <v>42.7</v>
      </c>
      <c r="D21" s="61">
        <v>42.7</v>
      </c>
      <c r="E21" s="61">
        <v>42.7</v>
      </c>
      <c r="F21" s="61">
        <v>42.7</v>
      </c>
      <c r="G21" s="61">
        <v>42.7</v>
      </c>
      <c r="H21" s="61">
        <v>142.69999999999999</v>
      </c>
      <c r="I21" s="61">
        <v>142.69999999999999</v>
      </c>
      <c r="J21" s="62">
        <v>142.69999999999999</v>
      </c>
      <c r="K21" s="12">
        <f t="shared" si="4"/>
        <v>99.999999999999986</v>
      </c>
      <c r="L21" s="8">
        <f t="shared" si="3"/>
        <v>234.19203747072595</v>
      </c>
    </row>
    <row r="22" spans="1:15" s="17" customFormat="1" ht="28.5" x14ac:dyDescent="0.25">
      <c r="A22" s="14" t="s">
        <v>134</v>
      </c>
      <c r="B22" s="15" t="s">
        <v>39</v>
      </c>
      <c r="C22" s="16">
        <f>SUM(C23:C26)</f>
        <v>151048.20000000001</v>
      </c>
      <c r="D22" s="16">
        <f t="shared" ref="D22:K22" si="6">SUM(D23:D26)</f>
        <v>151048.20000000001</v>
      </c>
      <c r="E22" s="16">
        <f t="shared" si="6"/>
        <v>151048.20000000001</v>
      </c>
      <c r="F22" s="16">
        <f>SUM(F23:F26)</f>
        <v>151048.20000000001</v>
      </c>
      <c r="G22" s="16">
        <f t="shared" si="6"/>
        <v>151048.20000000001</v>
      </c>
      <c r="H22" s="16">
        <f t="shared" si="6"/>
        <v>150837.9</v>
      </c>
      <c r="I22" s="16">
        <f t="shared" si="6"/>
        <v>151419.9</v>
      </c>
      <c r="J22" s="16">
        <f t="shared" si="6"/>
        <v>147719.9</v>
      </c>
      <c r="K22" s="16">
        <f t="shared" si="6"/>
        <v>-3328.3000000000029</v>
      </c>
      <c r="L22" s="8">
        <f t="shared" si="3"/>
        <v>-2.203468826507037</v>
      </c>
    </row>
    <row r="23" spans="1:15" x14ac:dyDescent="0.25">
      <c r="A23" s="10" t="s">
        <v>135</v>
      </c>
      <c r="B23" s="11" t="s">
        <v>40</v>
      </c>
      <c r="C23" s="61">
        <v>27933.3</v>
      </c>
      <c r="D23" s="61">
        <v>27933.3</v>
      </c>
      <c r="E23" s="61">
        <v>27933.3</v>
      </c>
      <c r="F23" s="61">
        <v>27933.3</v>
      </c>
      <c r="G23" s="61">
        <v>27933.3</v>
      </c>
      <c r="H23" s="61">
        <v>27933.3</v>
      </c>
      <c r="I23" s="61">
        <v>27933.3</v>
      </c>
      <c r="J23" s="62">
        <v>24233.3</v>
      </c>
      <c r="K23" s="12">
        <f t="shared" si="4"/>
        <v>-3700</v>
      </c>
      <c r="L23" s="8">
        <f>K23/C23*100</f>
        <v>-13.245839195512165</v>
      </c>
    </row>
    <row r="24" spans="1:15" ht="30" x14ac:dyDescent="0.25">
      <c r="A24" s="10" t="s">
        <v>136</v>
      </c>
      <c r="B24" s="11" t="s">
        <v>41</v>
      </c>
      <c r="C24" s="61">
        <v>57754.9</v>
      </c>
      <c r="D24" s="61">
        <v>57754.9</v>
      </c>
      <c r="E24" s="61">
        <v>57754.9</v>
      </c>
      <c r="F24" s="61">
        <v>57754.9</v>
      </c>
      <c r="G24" s="61">
        <v>57754.9</v>
      </c>
      <c r="H24" s="61">
        <v>58565.599999999999</v>
      </c>
      <c r="I24" s="61">
        <v>59147.6</v>
      </c>
      <c r="J24" s="62">
        <v>59147.6</v>
      </c>
      <c r="K24" s="12">
        <f t="shared" si="4"/>
        <v>1392.6999999999971</v>
      </c>
      <c r="L24" s="8">
        <f t="shared" si="3"/>
        <v>2.4113971282090301</v>
      </c>
      <c r="M24" s="20"/>
    </row>
    <row r="25" spans="1:15" x14ac:dyDescent="0.25">
      <c r="A25" s="10" t="s">
        <v>137</v>
      </c>
      <c r="B25" s="11" t="s">
        <v>138</v>
      </c>
      <c r="C25" s="12"/>
      <c r="D25" s="12"/>
      <c r="E25" s="12"/>
      <c r="G25" s="12"/>
      <c r="H25" s="12"/>
      <c r="I25" s="12"/>
      <c r="J25" s="62"/>
      <c r="K25" s="12">
        <f t="shared" si="4"/>
        <v>0</v>
      </c>
      <c r="L25" s="8">
        <v>0</v>
      </c>
    </row>
    <row r="26" spans="1:15" ht="30" x14ac:dyDescent="0.25">
      <c r="A26" s="10" t="s">
        <v>139</v>
      </c>
      <c r="B26" s="11" t="s">
        <v>42</v>
      </c>
      <c r="C26" s="61">
        <v>65360</v>
      </c>
      <c r="D26" s="61">
        <v>65360</v>
      </c>
      <c r="E26" s="61">
        <v>65360</v>
      </c>
      <c r="F26" s="12">
        <v>65360</v>
      </c>
      <c r="G26" s="61">
        <v>65360</v>
      </c>
      <c r="H26" s="61">
        <v>64339</v>
      </c>
      <c r="I26" s="61">
        <v>64339</v>
      </c>
      <c r="J26" s="62">
        <v>64339</v>
      </c>
      <c r="K26" s="12">
        <f t="shared" si="4"/>
        <v>-1021</v>
      </c>
      <c r="L26" s="8">
        <f t="shared" si="3"/>
        <v>-1.5621175030599754</v>
      </c>
      <c r="M26" s="20"/>
    </row>
    <row r="27" spans="1:15" s="19" customFormat="1" x14ac:dyDescent="0.25">
      <c r="A27" s="14" t="s">
        <v>140</v>
      </c>
      <c r="B27" s="15" t="s">
        <v>43</v>
      </c>
      <c r="C27" s="18">
        <f>SUM(C28:C36)</f>
        <v>4678818.5999999996</v>
      </c>
      <c r="D27" s="18">
        <f t="shared" ref="D27:K27" si="7">SUM(D28:D36)</f>
        <v>5027112.9000000004</v>
      </c>
      <c r="E27" s="18">
        <f t="shared" si="7"/>
        <v>5048512.9000000004</v>
      </c>
      <c r="F27" s="18">
        <f>SUM(F28:F36)</f>
        <v>5318738.6000000006</v>
      </c>
      <c r="G27" s="18">
        <f t="shared" si="7"/>
        <v>5323320.2</v>
      </c>
      <c r="H27" s="18">
        <f t="shared" si="7"/>
        <v>5882833.1000000006</v>
      </c>
      <c r="I27" s="18">
        <f t="shared" si="7"/>
        <v>6055553.7999999998</v>
      </c>
      <c r="J27" s="18">
        <f t="shared" si="7"/>
        <v>6403639.4000000004</v>
      </c>
      <c r="K27" s="18">
        <f t="shared" si="7"/>
        <v>1724820.8</v>
      </c>
      <c r="L27" s="8">
        <f t="shared" si="3"/>
        <v>36.864451209969971</v>
      </c>
    </row>
    <row r="28" spans="1:15" s="9" customFormat="1" x14ac:dyDescent="0.25">
      <c r="A28" s="10" t="s">
        <v>141</v>
      </c>
      <c r="B28" s="11" t="s">
        <v>44</v>
      </c>
      <c r="C28" s="61">
        <v>123315.2</v>
      </c>
      <c r="D28" s="61">
        <v>123315.2</v>
      </c>
      <c r="E28" s="61">
        <v>123315.2</v>
      </c>
      <c r="F28" s="61">
        <v>125826.5</v>
      </c>
      <c r="G28" s="61">
        <v>125826.5</v>
      </c>
      <c r="H28" s="61">
        <v>125026.9</v>
      </c>
      <c r="I28" s="61">
        <v>120026.9</v>
      </c>
      <c r="J28" s="62">
        <v>119937.2</v>
      </c>
      <c r="K28" s="12">
        <f t="shared" si="4"/>
        <v>-3378</v>
      </c>
      <c r="L28" s="8">
        <f t="shared" si="3"/>
        <v>-2.7393216732406063</v>
      </c>
      <c r="M28" s="21"/>
    </row>
    <row r="29" spans="1:15" x14ac:dyDescent="0.25">
      <c r="A29" s="10" t="s">
        <v>142</v>
      </c>
      <c r="B29" s="11" t="s">
        <v>76</v>
      </c>
      <c r="C29" s="61">
        <v>0</v>
      </c>
      <c r="D29" s="61">
        <v>1551</v>
      </c>
      <c r="E29" s="61">
        <v>1551</v>
      </c>
      <c r="F29" s="61">
        <v>1551</v>
      </c>
      <c r="G29" s="61">
        <v>1551</v>
      </c>
      <c r="H29" s="61">
        <v>1350.6</v>
      </c>
      <c r="I29" s="61">
        <v>1350.6</v>
      </c>
      <c r="J29" s="62">
        <v>1350.6</v>
      </c>
      <c r="K29" s="12">
        <f t="shared" si="4"/>
        <v>1350.6</v>
      </c>
      <c r="L29" s="8" t="e">
        <f t="shared" si="3"/>
        <v>#DIV/0!</v>
      </c>
      <c r="M29" s="21"/>
    </row>
    <row r="30" spans="1:15" x14ac:dyDescent="0.25">
      <c r="A30" s="10" t="s">
        <v>143</v>
      </c>
      <c r="B30" s="11" t="s">
        <v>45</v>
      </c>
      <c r="C30" s="61">
        <v>885951.6</v>
      </c>
      <c r="D30" s="61">
        <v>889951.6</v>
      </c>
      <c r="E30" s="61">
        <v>909951.6</v>
      </c>
      <c r="F30" s="61">
        <v>1082578.8</v>
      </c>
      <c r="G30" s="61">
        <v>1082982.7</v>
      </c>
      <c r="H30" s="61">
        <v>1085682.7</v>
      </c>
      <c r="I30" s="61">
        <v>1081482.2</v>
      </c>
      <c r="J30" s="62">
        <v>1079984.1000000001</v>
      </c>
      <c r="K30" s="12">
        <f t="shared" si="4"/>
        <v>194032.50000000012</v>
      </c>
      <c r="L30" s="8">
        <f t="shared" si="3"/>
        <v>21.901027098997293</v>
      </c>
      <c r="M30" s="21"/>
      <c r="N30" s="20"/>
      <c r="O30" s="20"/>
    </row>
    <row r="31" spans="1:15" x14ac:dyDescent="0.25">
      <c r="A31" s="10" t="s">
        <v>144</v>
      </c>
      <c r="B31" s="11" t="s">
        <v>46</v>
      </c>
      <c r="C31" s="61">
        <v>369092.2</v>
      </c>
      <c r="D31" s="61">
        <v>369092.2</v>
      </c>
      <c r="E31" s="61">
        <v>369092.2</v>
      </c>
      <c r="F31" s="61">
        <v>369092.2</v>
      </c>
      <c r="G31" s="61">
        <v>369092.2</v>
      </c>
      <c r="H31" s="61">
        <v>381092.2</v>
      </c>
      <c r="I31" s="61">
        <v>381092.2</v>
      </c>
      <c r="J31" s="62">
        <v>381092.2</v>
      </c>
      <c r="K31" s="12">
        <f t="shared" si="4"/>
        <v>12000</v>
      </c>
      <c r="L31" s="8">
        <f t="shared" si="3"/>
        <v>3.2512201558309819</v>
      </c>
      <c r="M31" s="21"/>
      <c r="N31" s="20"/>
    </row>
    <row r="32" spans="1:15" x14ac:dyDescent="0.25">
      <c r="A32" s="10" t="s">
        <v>145</v>
      </c>
      <c r="B32" s="11" t="s">
        <v>47</v>
      </c>
      <c r="C32" s="61">
        <v>106231.2</v>
      </c>
      <c r="D32" s="61">
        <v>106231.2</v>
      </c>
      <c r="E32" s="61">
        <v>106231.2</v>
      </c>
      <c r="F32" s="61">
        <v>106614.2</v>
      </c>
      <c r="G32" s="61">
        <v>106614.2</v>
      </c>
      <c r="H32" s="61">
        <v>118175.4</v>
      </c>
      <c r="I32" s="61">
        <v>118225.4</v>
      </c>
      <c r="J32" s="62">
        <v>118903.3</v>
      </c>
      <c r="K32" s="12">
        <f t="shared" si="4"/>
        <v>12672.100000000006</v>
      </c>
      <c r="L32" s="8">
        <f t="shared" si="3"/>
        <v>11.928793047616901</v>
      </c>
      <c r="M32" s="21"/>
      <c r="N32" s="20"/>
    </row>
    <row r="33" spans="1:15" x14ac:dyDescent="0.25">
      <c r="A33" s="10" t="s">
        <v>146</v>
      </c>
      <c r="B33" s="11" t="s">
        <v>48</v>
      </c>
      <c r="C33" s="61">
        <v>4274</v>
      </c>
      <c r="D33" s="61">
        <v>4274</v>
      </c>
      <c r="E33" s="61">
        <v>4274</v>
      </c>
      <c r="F33" s="61">
        <v>7355.8</v>
      </c>
      <c r="G33" s="61">
        <v>7355.8</v>
      </c>
      <c r="H33" s="61">
        <v>7355.8</v>
      </c>
      <c r="I33" s="61">
        <v>7355.8</v>
      </c>
      <c r="J33" s="62">
        <v>7355.8</v>
      </c>
      <c r="K33" s="12">
        <f t="shared" si="4"/>
        <v>3081.8</v>
      </c>
      <c r="L33" s="8">
        <f t="shared" si="3"/>
        <v>72.105755732335055</v>
      </c>
      <c r="M33" s="21"/>
      <c r="N33" s="20"/>
    </row>
    <row r="34" spans="1:15" x14ac:dyDescent="0.25">
      <c r="A34" s="10" t="s">
        <v>147</v>
      </c>
      <c r="B34" s="11" t="s">
        <v>49</v>
      </c>
      <c r="C34" s="61">
        <v>2463457.4</v>
      </c>
      <c r="D34" s="61">
        <v>2795215</v>
      </c>
      <c r="E34" s="61">
        <v>2796244.5</v>
      </c>
      <c r="F34" s="61">
        <v>2896244.5</v>
      </c>
      <c r="G34" s="61">
        <v>2896244.5</v>
      </c>
      <c r="H34" s="61">
        <v>3401665.6</v>
      </c>
      <c r="I34" s="61">
        <v>3584411.5</v>
      </c>
      <c r="J34" s="62">
        <v>3934411.5</v>
      </c>
      <c r="K34" s="12">
        <f t="shared" si="4"/>
        <v>1470954.1</v>
      </c>
      <c r="L34" s="8">
        <f t="shared" si="3"/>
        <v>59.710961512872117</v>
      </c>
      <c r="M34" s="21"/>
      <c r="N34" s="20"/>
    </row>
    <row r="35" spans="1:15" x14ac:dyDescent="0.25">
      <c r="A35" s="10" t="s">
        <v>148</v>
      </c>
      <c r="B35" s="11" t="s">
        <v>50</v>
      </c>
      <c r="C35" s="61">
        <v>26731.7</v>
      </c>
      <c r="D35" s="61">
        <v>31731.7</v>
      </c>
      <c r="E35" s="61">
        <v>31702.2</v>
      </c>
      <c r="F35" s="61">
        <v>31702.2</v>
      </c>
      <c r="G35" s="61">
        <v>31702.2</v>
      </c>
      <c r="H35" s="61">
        <v>31702.2</v>
      </c>
      <c r="I35" s="61">
        <v>33802.199999999997</v>
      </c>
      <c r="J35" s="62">
        <v>29802.2</v>
      </c>
      <c r="K35" s="12">
        <f t="shared" si="4"/>
        <v>3070.5</v>
      </c>
      <c r="L35" s="8">
        <f t="shared" si="3"/>
        <v>11.486362633128458</v>
      </c>
      <c r="M35" s="21"/>
      <c r="N35" s="20"/>
    </row>
    <row r="36" spans="1:15" x14ac:dyDescent="0.25">
      <c r="A36" s="10" t="s">
        <v>149</v>
      </c>
      <c r="B36" s="11" t="s">
        <v>51</v>
      </c>
      <c r="C36" s="61">
        <v>699765.3</v>
      </c>
      <c r="D36" s="61">
        <v>705751</v>
      </c>
      <c r="E36" s="61">
        <v>706151</v>
      </c>
      <c r="F36" s="61">
        <v>697773.4</v>
      </c>
      <c r="G36" s="61">
        <v>701951.1</v>
      </c>
      <c r="H36" s="61">
        <v>730781.7</v>
      </c>
      <c r="I36" s="61">
        <v>727807</v>
      </c>
      <c r="J36" s="62">
        <v>730802.5</v>
      </c>
      <c r="K36" s="12">
        <f t="shared" si="4"/>
        <v>31037.199999999953</v>
      </c>
      <c r="L36" s="8">
        <f t="shared" si="3"/>
        <v>4.435372831433618</v>
      </c>
      <c r="M36" s="21"/>
      <c r="N36" s="20"/>
    </row>
    <row r="37" spans="1:15" s="19" customFormat="1" x14ac:dyDescent="0.25">
      <c r="A37" s="14" t="s">
        <v>150</v>
      </c>
      <c r="B37" s="15" t="s">
        <v>52</v>
      </c>
      <c r="C37" s="18">
        <f t="shared" ref="C37:K37" si="8">SUM(C38:C41)</f>
        <v>1149869.4000000001</v>
      </c>
      <c r="D37" s="18">
        <f t="shared" si="8"/>
        <v>1115543.7000000002</v>
      </c>
      <c r="E37" s="18">
        <f t="shared" si="8"/>
        <v>1117043.7000000002</v>
      </c>
      <c r="F37" s="18">
        <f t="shared" si="8"/>
        <v>1152186.3999999999</v>
      </c>
      <c r="G37" s="18">
        <f t="shared" si="8"/>
        <v>1158303.7999999998</v>
      </c>
      <c r="H37" s="18">
        <f t="shared" si="8"/>
        <v>1851894.6999999997</v>
      </c>
      <c r="I37" s="18">
        <f t="shared" si="8"/>
        <v>1867810.4999999998</v>
      </c>
      <c r="J37" s="18">
        <f t="shared" si="8"/>
        <v>2167810.5</v>
      </c>
      <c r="K37" s="18">
        <f t="shared" si="8"/>
        <v>1017941.0999999999</v>
      </c>
      <c r="L37" s="8">
        <f t="shared" si="3"/>
        <v>88.526670941934768</v>
      </c>
    </row>
    <row r="38" spans="1:15" x14ac:dyDescent="0.25">
      <c r="A38" s="10" t="s">
        <v>151</v>
      </c>
      <c r="B38" s="11" t="s">
        <v>53</v>
      </c>
      <c r="C38" s="61">
        <v>3026.3</v>
      </c>
      <c r="D38" s="61">
        <v>3026.3</v>
      </c>
      <c r="E38" s="61">
        <v>4526.3</v>
      </c>
      <c r="F38" s="61">
        <v>10794.5</v>
      </c>
      <c r="G38" s="61">
        <v>10794.5</v>
      </c>
      <c r="H38" s="61">
        <v>10794.5</v>
      </c>
      <c r="I38" s="61">
        <v>10794.5</v>
      </c>
      <c r="J38" s="62">
        <v>10794.5</v>
      </c>
      <c r="K38" s="12">
        <f t="shared" si="4"/>
        <v>7768.2</v>
      </c>
      <c r="L38" s="8">
        <f t="shared" si="3"/>
        <v>256.68968707662822</v>
      </c>
      <c r="M38" s="21"/>
      <c r="N38" s="20"/>
    </row>
    <row r="39" spans="1:15" x14ac:dyDescent="0.25">
      <c r="A39" s="10" t="s">
        <v>152</v>
      </c>
      <c r="B39" s="11" t="s">
        <v>54</v>
      </c>
      <c r="C39" s="61">
        <v>944030.3</v>
      </c>
      <c r="D39" s="61">
        <v>870296.3</v>
      </c>
      <c r="E39" s="61">
        <v>870296.3</v>
      </c>
      <c r="F39" s="61">
        <v>899170.8</v>
      </c>
      <c r="G39" s="61">
        <v>905288.2</v>
      </c>
      <c r="H39" s="61">
        <v>1590571.9</v>
      </c>
      <c r="I39" s="61">
        <v>1604243.9</v>
      </c>
      <c r="J39" s="62">
        <v>1904243.9</v>
      </c>
      <c r="K39" s="12">
        <f t="shared" si="4"/>
        <v>960213.59999999986</v>
      </c>
      <c r="L39" s="8">
        <f t="shared" si="3"/>
        <v>101.7142776031659</v>
      </c>
      <c r="M39" s="21"/>
      <c r="N39" s="20"/>
      <c r="O39" s="20"/>
    </row>
    <row r="40" spans="1:15" x14ac:dyDescent="0.25">
      <c r="A40" s="10" t="s">
        <v>153</v>
      </c>
      <c r="B40" s="11" t="s">
        <v>79</v>
      </c>
      <c r="C40" s="61">
        <v>146913.1</v>
      </c>
      <c r="D40" s="61">
        <v>140927.4</v>
      </c>
      <c r="E40" s="61">
        <v>140927.4</v>
      </c>
      <c r="F40" s="61">
        <v>140927.4</v>
      </c>
      <c r="G40" s="61">
        <v>140927.4</v>
      </c>
      <c r="H40" s="61">
        <v>140927.4</v>
      </c>
      <c r="I40" s="61">
        <v>140927.4</v>
      </c>
      <c r="J40" s="62">
        <v>140927.4</v>
      </c>
      <c r="K40" s="12">
        <f t="shared" si="4"/>
        <v>-5985.7000000000116</v>
      </c>
      <c r="L40" s="8">
        <f t="shared" si="3"/>
        <v>-4.0743133185536289</v>
      </c>
      <c r="M40" s="21"/>
    </row>
    <row r="41" spans="1:15" ht="30" x14ac:dyDescent="0.25">
      <c r="A41" s="10" t="s">
        <v>154</v>
      </c>
      <c r="B41" s="11" t="s">
        <v>55</v>
      </c>
      <c r="C41" s="61">
        <v>55899.7</v>
      </c>
      <c r="D41" s="61">
        <v>101293.7</v>
      </c>
      <c r="E41" s="61">
        <v>101293.7</v>
      </c>
      <c r="F41" s="61">
        <v>101293.7</v>
      </c>
      <c r="G41" s="61">
        <v>101293.7</v>
      </c>
      <c r="H41" s="61">
        <v>109600.9</v>
      </c>
      <c r="I41" s="61">
        <v>111844.7</v>
      </c>
      <c r="J41" s="62">
        <v>111844.7</v>
      </c>
      <c r="K41" s="12">
        <f t="shared" si="4"/>
        <v>55945</v>
      </c>
      <c r="L41" s="8">
        <f t="shared" si="3"/>
        <v>100.08103800199287</v>
      </c>
      <c r="M41" s="21"/>
    </row>
    <row r="42" spans="1:15" s="19" customFormat="1" x14ac:dyDescent="0.25">
      <c r="A42" s="14" t="s">
        <v>155</v>
      </c>
      <c r="B42" s="15" t="s">
        <v>56</v>
      </c>
      <c r="C42" s="18">
        <f t="shared" ref="C42:K42" si="9">SUM(C43:C44)</f>
        <v>404328.6</v>
      </c>
      <c r="D42" s="18">
        <f t="shared" si="9"/>
        <v>404328.6</v>
      </c>
      <c r="E42" s="18">
        <f t="shared" si="9"/>
        <v>404328.6</v>
      </c>
      <c r="F42" s="18">
        <f t="shared" si="9"/>
        <v>305321.8</v>
      </c>
      <c r="G42" s="18">
        <f t="shared" si="9"/>
        <v>305321.8</v>
      </c>
      <c r="H42" s="18">
        <f t="shared" si="9"/>
        <v>305321.80000000005</v>
      </c>
      <c r="I42" s="18">
        <f t="shared" si="9"/>
        <v>306821.80000000005</v>
      </c>
      <c r="J42" s="18">
        <f t="shared" si="9"/>
        <v>306821.80000000005</v>
      </c>
      <c r="K42" s="18">
        <f t="shared" si="9"/>
        <v>-97506.799999999959</v>
      </c>
      <c r="L42" s="8">
        <f t="shared" si="3"/>
        <v>-24.115731610378283</v>
      </c>
    </row>
    <row r="43" spans="1:15" s="9" customFormat="1" ht="30" x14ac:dyDescent="0.25">
      <c r="A43" s="10" t="s">
        <v>156</v>
      </c>
      <c r="B43" s="11" t="s">
        <v>57</v>
      </c>
      <c r="C43" s="61">
        <v>5158</v>
      </c>
      <c r="D43" s="61">
        <v>5158</v>
      </c>
      <c r="E43" s="61">
        <v>5158</v>
      </c>
      <c r="F43" s="61">
        <v>5158</v>
      </c>
      <c r="G43" s="61">
        <v>5158</v>
      </c>
      <c r="H43" s="61">
        <v>9258.9</v>
      </c>
      <c r="I43" s="61">
        <v>10758.9</v>
      </c>
      <c r="J43" s="62">
        <v>10758.9</v>
      </c>
      <c r="K43" s="12">
        <f t="shared" si="4"/>
        <v>5600.9</v>
      </c>
      <c r="L43" s="8">
        <f t="shared" si="3"/>
        <v>108.58666149670415</v>
      </c>
      <c r="M43" s="21"/>
    </row>
    <row r="44" spans="1:15" x14ac:dyDescent="0.25">
      <c r="A44" s="10" t="s">
        <v>157</v>
      </c>
      <c r="B44" s="11" t="s">
        <v>58</v>
      </c>
      <c r="C44" s="61">
        <v>399170.6</v>
      </c>
      <c r="D44" s="61">
        <v>399170.6</v>
      </c>
      <c r="E44" s="61">
        <v>399170.6</v>
      </c>
      <c r="F44" s="61">
        <v>300163.8</v>
      </c>
      <c r="G44" s="61">
        <v>300163.8</v>
      </c>
      <c r="H44" s="61">
        <v>296062.90000000002</v>
      </c>
      <c r="I44" s="61">
        <v>296062.90000000002</v>
      </c>
      <c r="J44" s="62">
        <v>296062.90000000002</v>
      </c>
      <c r="K44" s="12">
        <f t="shared" si="4"/>
        <v>-103107.69999999995</v>
      </c>
      <c r="L44" s="8">
        <f t="shared" si="3"/>
        <v>-25.830484509630708</v>
      </c>
      <c r="M44" s="21"/>
    </row>
    <row r="45" spans="1:15" s="19" customFormat="1" x14ac:dyDescent="0.25">
      <c r="A45" s="14" t="s">
        <v>158</v>
      </c>
      <c r="B45" s="15" t="s">
        <v>59</v>
      </c>
      <c r="C45" s="18">
        <f t="shared" ref="C45:K45" si="10">SUM(C46:C53)</f>
        <v>7175161.5000000009</v>
      </c>
      <c r="D45" s="18">
        <f t="shared" si="10"/>
        <v>7193061.1000000015</v>
      </c>
      <c r="E45" s="18">
        <f t="shared" si="10"/>
        <v>7236616.2999999998</v>
      </c>
      <c r="F45" s="18">
        <f t="shared" si="10"/>
        <v>7238341.2000000002</v>
      </c>
      <c r="G45" s="18">
        <f t="shared" si="10"/>
        <v>7239266.0000000009</v>
      </c>
      <c r="H45" s="18">
        <f t="shared" si="10"/>
        <v>7069416.8999999994</v>
      </c>
      <c r="I45" s="18">
        <f t="shared" si="10"/>
        <v>7169734.0000000009</v>
      </c>
      <c r="J45" s="18">
        <f t="shared" si="10"/>
        <v>7166617.3000000007</v>
      </c>
      <c r="K45" s="18">
        <f t="shared" si="10"/>
        <v>-8544.2000000003682</v>
      </c>
      <c r="L45" s="8">
        <f t="shared" si="3"/>
        <v>-0.11908024648644309</v>
      </c>
    </row>
    <row r="46" spans="1:15" s="9" customFormat="1" x14ac:dyDescent="0.25">
      <c r="A46" s="10" t="s">
        <v>159</v>
      </c>
      <c r="B46" s="11" t="s">
        <v>60</v>
      </c>
      <c r="C46" s="61">
        <v>1823339.7</v>
      </c>
      <c r="D46" s="61">
        <v>1841039.3</v>
      </c>
      <c r="E46" s="61">
        <v>1851039.3</v>
      </c>
      <c r="F46" s="61">
        <v>1857803.4</v>
      </c>
      <c r="G46" s="61">
        <v>1857803.4</v>
      </c>
      <c r="H46" s="61">
        <v>1903803.4</v>
      </c>
      <c r="I46" s="61">
        <v>1938803.4</v>
      </c>
      <c r="J46" s="62">
        <v>1938803.4</v>
      </c>
      <c r="K46" s="12">
        <f t="shared" si="4"/>
        <v>115463.69999999995</v>
      </c>
      <c r="L46" s="8">
        <f t="shared" si="3"/>
        <v>6.3325391313533057</v>
      </c>
      <c r="M46" s="21"/>
      <c r="N46" s="21"/>
      <c r="O46" s="21"/>
    </row>
    <row r="47" spans="1:15" x14ac:dyDescent="0.25">
      <c r="A47" s="10" t="s">
        <v>160</v>
      </c>
      <c r="B47" s="11" t="s">
        <v>61</v>
      </c>
      <c r="C47" s="61">
        <v>4534667.9000000004</v>
      </c>
      <c r="D47" s="61">
        <v>4530864.9000000004</v>
      </c>
      <c r="E47" s="61">
        <v>4530864.8</v>
      </c>
      <c r="F47" s="61">
        <v>4535368.9000000004</v>
      </c>
      <c r="G47" s="61">
        <v>4535368.9000000004</v>
      </c>
      <c r="H47" s="61">
        <v>4332188.5</v>
      </c>
      <c r="I47" s="61">
        <v>4403469.5</v>
      </c>
      <c r="J47" s="62">
        <v>4402529.5</v>
      </c>
      <c r="K47" s="12">
        <f t="shared" si="4"/>
        <v>-132138.40000000037</v>
      </c>
      <c r="L47" s="8">
        <f t="shared" si="3"/>
        <v>-2.9139598072882111</v>
      </c>
      <c r="M47" s="21"/>
    </row>
    <row r="48" spans="1:15" x14ac:dyDescent="0.25">
      <c r="A48" s="10" t="s">
        <v>161</v>
      </c>
      <c r="B48" s="11" t="s">
        <v>80</v>
      </c>
      <c r="C48" s="61">
        <v>180004.7</v>
      </c>
      <c r="D48" s="61">
        <v>180054.7</v>
      </c>
      <c r="E48" s="61">
        <v>171693.1</v>
      </c>
      <c r="F48" s="61">
        <v>165389.6</v>
      </c>
      <c r="G48" s="61">
        <v>165389.6</v>
      </c>
      <c r="H48" s="61">
        <v>164189.6</v>
      </c>
      <c r="I48" s="61">
        <v>161391.20000000001</v>
      </c>
      <c r="J48" s="62">
        <v>161731.20000000001</v>
      </c>
      <c r="K48" s="12">
        <f t="shared" si="4"/>
        <v>-18273.5</v>
      </c>
      <c r="L48" s="8">
        <f t="shared" si="3"/>
        <v>-10.151679372816377</v>
      </c>
      <c r="M48" s="21"/>
      <c r="N48" s="20"/>
    </row>
    <row r="49" spans="1:15" x14ac:dyDescent="0.25">
      <c r="A49" s="10" t="s">
        <v>162</v>
      </c>
      <c r="B49" s="11" t="s">
        <v>62</v>
      </c>
      <c r="C49" s="61">
        <v>478121.1</v>
      </c>
      <c r="D49" s="61">
        <v>474992.4</v>
      </c>
      <c r="E49" s="61">
        <v>474992.4</v>
      </c>
      <c r="F49" s="61">
        <v>471752.6</v>
      </c>
      <c r="G49" s="61">
        <v>471752.6</v>
      </c>
      <c r="H49" s="61">
        <v>461582.6</v>
      </c>
      <c r="I49" s="61">
        <v>452448.9</v>
      </c>
      <c r="J49" s="62">
        <v>452448.9</v>
      </c>
      <c r="K49" s="12">
        <f t="shared" si="4"/>
        <v>-25672.199999999953</v>
      </c>
      <c r="L49" s="8">
        <f t="shared" si="3"/>
        <v>-5.3693928170080669</v>
      </c>
      <c r="M49" s="21"/>
      <c r="N49" s="20"/>
    </row>
    <row r="50" spans="1:15" ht="30" x14ac:dyDescent="0.25">
      <c r="A50" s="10" t="s">
        <v>163</v>
      </c>
      <c r="B50" s="11" t="s">
        <v>63</v>
      </c>
      <c r="C50" s="61">
        <v>29855</v>
      </c>
      <c r="D50" s="61">
        <v>29855</v>
      </c>
      <c r="E50" s="61">
        <v>29855</v>
      </c>
      <c r="F50" s="61">
        <v>29855</v>
      </c>
      <c r="G50" s="61">
        <v>29855</v>
      </c>
      <c r="H50" s="61">
        <v>29855</v>
      </c>
      <c r="I50" s="61">
        <v>29855</v>
      </c>
      <c r="J50" s="62">
        <v>30338.3</v>
      </c>
      <c r="K50" s="12">
        <f t="shared" si="4"/>
        <v>483.29999999999927</v>
      </c>
      <c r="L50" s="8">
        <f t="shared" si="3"/>
        <v>1.6188243175347488</v>
      </c>
      <c r="M50" s="21"/>
    </row>
    <row r="51" spans="1:15" x14ac:dyDescent="0.25">
      <c r="A51" s="10" t="s">
        <v>164</v>
      </c>
      <c r="B51" s="11" t="s">
        <v>64</v>
      </c>
      <c r="C51" s="61">
        <v>762.2</v>
      </c>
      <c r="D51" s="61">
        <v>762.2</v>
      </c>
      <c r="E51" s="61">
        <v>762.2</v>
      </c>
      <c r="F51" s="61">
        <v>762.2</v>
      </c>
      <c r="G51" s="61">
        <v>762.2</v>
      </c>
      <c r="H51" s="61">
        <v>762.2</v>
      </c>
      <c r="I51" s="61">
        <v>762.2</v>
      </c>
      <c r="J51" s="62">
        <v>762.2</v>
      </c>
      <c r="K51" s="12">
        <f t="shared" si="4"/>
        <v>0</v>
      </c>
      <c r="L51" s="8">
        <f t="shared" si="3"/>
        <v>0</v>
      </c>
      <c r="M51" s="21"/>
    </row>
    <row r="52" spans="1:15" x14ac:dyDescent="0.25">
      <c r="A52" s="10" t="s">
        <v>165</v>
      </c>
      <c r="B52" s="11" t="s">
        <v>65</v>
      </c>
      <c r="C52" s="61">
        <v>15680.2</v>
      </c>
      <c r="D52" s="61">
        <v>15680.2</v>
      </c>
      <c r="E52" s="61">
        <v>7565.9</v>
      </c>
      <c r="F52" s="61">
        <v>7565.9</v>
      </c>
      <c r="G52" s="61">
        <v>8415.9</v>
      </c>
      <c r="H52" s="61">
        <v>16392.8</v>
      </c>
      <c r="I52" s="61">
        <v>22392.799999999999</v>
      </c>
      <c r="J52" s="62">
        <v>19392.8</v>
      </c>
      <c r="K52" s="12">
        <f t="shared" si="4"/>
        <v>3712.5999999999985</v>
      </c>
      <c r="L52" s="8">
        <f t="shared" si="3"/>
        <v>23.67699391589392</v>
      </c>
      <c r="M52" s="21"/>
      <c r="N52" s="20"/>
    </row>
    <row r="53" spans="1:15" x14ac:dyDescent="0.25">
      <c r="A53" s="10" t="s">
        <v>166</v>
      </c>
      <c r="B53" s="11" t="s">
        <v>66</v>
      </c>
      <c r="C53" s="61">
        <v>112730.7</v>
      </c>
      <c r="D53" s="61">
        <v>119812.4</v>
      </c>
      <c r="E53" s="61">
        <v>169843.6</v>
      </c>
      <c r="F53" s="61">
        <v>169843.6</v>
      </c>
      <c r="G53" s="61">
        <v>169918.4</v>
      </c>
      <c r="H53" s="61">
        <v>160642.79999999999</v>
      </c>
      <c r="I53" s="61">
        <v>160611</v>
      </c>
      <c r="J53" s="62">
        <v>160611</v>
      </c>
      <c r="K53" s="12">
        <f t="shared" si="4"/>
        <v>47880.3</v>
      </c>
      <c r="L53" s="8">
        <f t="shared" si="3"/>
        <v>42.473168356091115</v>
      </c>
      <c r="M53" s="21"/>
    </row>
    <row r="54" spans="1:15" s="19" customFormat="1" x14ac:dyDescent="0.25">
      <c r="A54" s="14" t="s">
        <v>167</v>
      </c>
      <c r="B54" s="15" t="s">
        <v>67</v>
      </c>
      <c r="C54" s="18">
        <f t="shared" ref="C54:K54" si="11">SUM(C55:C57)</f>
        <v>493250.19999999995</v>
      </c>
      <c r="D54" s="18">
        <f>SUM(D55:D57)</f>
        <v>510253.3</v>
      </c>
      <c r="E54" s="18">
        <f t="shared" si="11"/>
        <v>510253.3</v>
      </c>
      <c r="F54" s="18">
        <f t="shared" si="11"/>
        <v>513199.8</v>
      </c>
      <c r="G54" s="18">
        <f t="shared" si="11"/>
        <v>513170</v>
      </c>
      <c r="H54" s="18">
        <f t="shared" si="11"/>
        <v>500178.3</v>
      </c>
      <c r="I54" s="18">
        <f t="shared" si="11"/>
        <v>505341.3</v>
      </c>
      <c r="J54" s="18">
        <f t="shared" si="11"/>
        <v>505341.3</v>
      </c>
      <c r="K54" s="18">
        <f t="shared" si="11"/>
        <v>12091.100000000035</v>
      </c>
      <c r="L54" s="8">
        <f t="shared" si="3"/>
        <v>2.4513117278006242</v>
      </c>
    </row>
    <row r="55" spans="1:15" s="9" customFormat="1" x14ac:dyDescent="0.25">
      <c r="A55" s="10" t="s">
        <v>168</v>
      </c>
      <c r="B55" s="11" t="s">
        <v>68</v>
      </c>
      <c r="C55" s="61">
        <v>475822.1</v>
      </c>
      <c r="D55" s="61">
        <v>492825.2</v>
      </c>
      <c r="E55" s="61">
        <v>492825.2</v>
      </c>
      <c r="F55" s="61">
        <v>495771.7</v>
      </c>
      <c r="G55" s="61">
        <v>495541.9</v>
      </c>
      <c r="H55" s="61">
        <v>482550.2</v>
      </c>
      <c r="I55" s="61">
        <v>487638.2</v>
      </c>
      <c r="J55" s="62">
        <v>487638.2</v>
      </c>
      <c r="K55" s="12">
        <f t="shared" si="4"/>
        <v>11816.100000000035</v>
      </c>
      <c r="L55" s="8">
        <f t="shared" si="3"/>
        <v>2.4833020576387761</v>
      </c>
      <c r="M55" s="21"/>
      <c r="N55" s="21"/>
      <c r="O55" s="21"/>
    </row>
    <row r="56" spans="1:15" x14ac:dyDescent="0.25">
      <c r="A56" s="10" t="s">
        <v>169</v>
      </c>
      <c r="B56" s="11" t="s">
        <v>170</v>
      </c>
      <c r="C56" s="12"/>
      <c r="E56" s="12"/>
      <c r="F56" s="12"/>
      <c r="G56" s="12"/>
      <c r="H56" s="12"/>
      <c r="I56" s="12"/>
      <c r="J56" s="62"/>
      <c r="K56" s="12">
        <f t="shared" si="4"/>
        <v>0</v>
      </c>
      <c r="L56" s="8">
        <v>0</v>
      </c>
      <c r="M56" s="21"/>
    </row>
    <row r="57" spans="1:15" x14ac:dyDescent="0.25">
      <c r="A57" s="10" t="s">
        <v>171</v>
      </c>
      <c r="B57" s="11" t="s">
        <v>69</v>
      </c>
      <c r="C57" s="61">
        <v>17428.099999999999</v>
      </c>
      <c r="D57" s="12">
        <v>17428.099999999999</v>
      </c>
      <c r="E57" s="12">
        <v>17428.099999999999</v>
      </c>
      <c r="F57" s="61">
        <v>17428.099999999999</v>
      </c>
      <c r="G57" s="61">
        <v>17628.099999999999</v>
      </c>
      <c r="H57" s="61">
        <v>17628.099999999999</v>
      </c>
      <c r="I57" s="61">
        <v>17703.099999999999</v>
      </c>
      <c r="J57" s="62">
        <v>17703.099999999999</v>
      </c>
      <c r="K57" s="12">
        <f t="shared" si="4"/>
        <v>275</v>
      </c>
      <c r="L57" s="8">
        <f t="shared" si="3"/>
        <v>1.5779115336726324</v>
      </c>
      <c r="M57" s="21"/>
      <c r="N57" s="20"/>
    </row>
    <row r="58" spans="1:15" s="19" customFormat="1" x14ac:dyDescent="0.25">
      <c r="A58" s="14" t="s">
        <v>172</v>
      </c>
      <c r="B58" s="15" t="s">
        <v>70</v>
      </c>
      <c r="C58" s="18">
        <f t="shared" ref="C58:K58" si="12">SUM(C59:C65)</f>
        <v>1896374.4</v>
      </c>
      <c r="D58" s="18">
        <f t="shared" si="12"/>
        <v>1988499.9</v>
      </c>
      <c r="E58" s="18">
        <f t="shared" si="12"/>
        <v>1986660.1999999997</v>
      </c>
      <c r="F58" s="18">
        <f t="shared" si="12"/>
        <v>1986920.1999999997</v>
      </c>
      <c r="G58" s="18">
        <f t="shared" si="12"/>
        <v>1986847.4</v>
      </c>
      <c r="H58" s="18">
        <f t="shared" si="12"/>
        <v>2004131.4</v>
      </c>
      <c r="I58" s="18">
        <f t="shared" si="12"/>
        <v>2015320.4</v>
      </c>
      <c r="J58" s="18">
        <f t="shared" si="12"/>
        <v>2017295.8</v>
      </c>
      <c r="K58" s="18">
        <f t="shared" si="12"/>
        <v>120908.99999999997</v>
      </c>
      <c r="L58" s="8">
        <f t="shared" si="3"/>
        <v>6.3757979436971919</v>
      </c>
    </row>
    <row r="59" spans="1:15" x14ac:dyDescent="0.25">
      <c r="A59" s="10" t="s">
        <v>173</v>
      </c>
      <c r="B59" s="11" t="s">
        <v>71</v>
      </c>
      <c r="C59" s="61">
        <v>384443.7</v>
      </c>
      <c r="D59" s="61">
        <v>394453.7</v>
      </c>
      <c r="E59" s="61">
        <v>394453.7</v>
      </c>
      <c r="F59" s="61">
        <v>395364.7</v>
      </c>
      <c r="G59" s="61">
        <v>395364.7</v>
      </c>
      <c r="H59" s="61">
        <v>391799.8</v>
      </c>
      <c r="I59" s="61">
        <v>393699.8</v>
      </c>
      <c r="J59" s="62">
        <v>391114.9</v>
      </c>
      <c r="K59" s="12">
        <f t="shared" si="4"/>
        <v>6671.2000000000116</v>
      </c>
      <c r="L59" s="8">
        <f t="shared" si="3"/>
        <v>1.735286597231275</v>
      </c>
      <c r="M59" s="21"/>
      <c r="N59" s="20"/>
    </row>
    <row r="60" spans="1:15" x14ac:dyDescent="0.25">
      <c r="A60" s="10" t="s">
        <v>174</v>
      </c>
      <c r="B60" s="11" t="s">
        <v>72</v>
      </c>
      <c r="C60" s="61">
        <v>172647.9</v>
      </c>
      <c r="D60" s="61">
        <v>246419.9</v>
      </c>
      <c r="E60" s="61">
        <v>246419.9</v>
      </c>
      <c r="F60" s="61">
        <v>248919.9</v>
      </c>
      <c r="G60" s="61">
        <v>248919.9</v>
      </c>
      <c r="H60" s="61">
        <v>280693.2</v>
      </c>
      <c r="I60" s="61">
        <v>286083.09999999998</v>
      </c>
      <c r="J60" s="62">
        <v>289958.5</v>
      </c>
      <c r="K60" s="12">
        <f t="shared" si="4"/>
        <v>117310.6</v>
      </c>
      <c r="L60" s="8">
        <f t="shared" si="3"/>
        <v>67.947887000073564</v>
      </c>
      <c r="M60" s="21"/>
      <c r="N60" s="20"/>
    </row>
    <row r="61" spans="1:15" x14ac:dyDescent="0.25">
      <c r="A61" s="10" t="s">
        <v>175</v>
      </c>
      <c r="B61" s="11" t="s">
        <v>73</v>
      </c>
      <c r="C61" s="61">
        <v>2998.2</v>
      </c>
      <c r="D61" s="61">
        <v>2998.2</v>
      </c>
      <c r="E61" s="61">
        <v>2998.2</v>
      </c>
      <c r="F61" s="61">
        <v>2998.2</v>
      </c>
      <c r="G61" s="61">
        <v>2998.2</v>
      </c>
      <c r="H61" s="61">
        <v>2998.2</v>
      </c>
      <c r="I61" s="61">
        <v>2998.2</v>
      </c>
      <c r="J61" s="62">
        <v>2998.2</v>
      </c>
      <c r="K61" s="12">
        <f t="shared" si="4"/>
        <v>0</v>
      </c>
      <c r="L61" s="8">
        <f t="shared" si="3"/>
        <v>0</v>
      </c>
      <c r="M61" s="21"/>
    </row>
    <row r="62" spans="1:15" x14ac:dyDescent="0.25">
      <c r="A62" s="10" t="s">
        <v>176</v>
      </c>
      <c r="B62" s="11" t="s">
        <v>102</v>
      </c>
      <c r="C62" s="12"/>
      <c r="D62" s="12"/>
      <c r="E62" s="12"/>
      <c r="F62" s="12"/>
      <c r="G62" s="12"/>
      <c r="H62" s="12"/>
      <c r="I62" s="12"/>
      <c r="J62" s="62"/>
      <c r="K62" s="12">
        <f t="shared" si="4"/>
        <v>0</v>
      </c>
      <c r="L62" s="8">
        <v>0</v>
      </c>
      <c r="M62" s="21"/>
    </row>
    <row r="63" spans="1:15" ht="30" x14ac:dyDescent="0.25">
      <c r="A63" s="10" t="s">
        <v>177</v>
      </c>
      <c r="B63" s="11" t="s">
        <v>74</v>
      </c>
      <c r="C63" s="61">
        <v>29078</v>
      </c>
      <c r="D63" s="61">
        <v>29078</v>
      </c>
      <c r="E63" s="61">
        <v>29078</v>
      </c>
      <c r="F63" s="61">
        <v>29078</v>
      </c>
      <c r="G63" s="61">
        <v>29078</v>
      </c>
      <c r="H63" s="61">
        <v>30078</v>
      </c>
      <c r="I63" s="61">
        <v>30078</v>
      </c>
      <c r="J63" s="62">
        <v>30078</v>
      </c>
      <c r="K63" s="12">
        <f t="shared" si="4"/>
        <v>1000</v>
      </c>
      <c r="L63" s="8">
        <f t="shared" si="3"/>
        <v>3.4390260678175939</v>
      </c>
      <c r="M63" s="21"/>
      <c r="N63" s="20"/>
    </row>
    <row r="64" spans="1:15" x14ac:dyDescent="0.25">
      <c r="A64" s="10" t="s">
        <v>201</v>
      </c>
      <c r="B64" s="11" t="s">
        <v>202</v>
      </c>
      <c r="C64" s="61">
        <v>800</v>
      </c>
      <c r="D64" s="61">
        <v>800</v>
      </c>
      <c r="E64" s="61">
        <v>800</v>
      </c>
      <c r="F64" s="61">
        <v>800</v>
      </c>
      <c r="G64" s="61">
        <v>812.4</v>
      </c>
      <c r="H64" s="61">
        <v>812.4</v>
      </c>
      <c r="I64" s="61">
        <v>812.4</v>
      </c>
      <c r="J64" s="62">
        <v>812.4</v>
      </c>
      <c r="K64" s="12"/>
      <c r="L64" s="8"/>
      <c r="M64" s="21"/>
      <c r="N64" s="20"/>
    </row>
    <row r="65" spans="1:15" x14ac:dyDescent="0.25">
      <c r="A65" s="10" t="s">
        <v>178</v>
      </c>
      <c r="B65" s="11" t="s">
        <v>75</v>
      </c>
      <c r="C65" s="61">
        <v>1306406.6000000001</v>
      </c>
      <c r="D65" s="61">
        <v>1314750.1000000001</v>
      </c>
      <c r="E65" s="61">
        <v>1312910.3999999999</v>
      </c>
      <c r="F65" s="61">
        <v>1309759.3999999999</v>
      </c>
      <c r="G65" s="61">
        <v>1309674.2</v>
      </c>
      <c r="H65" s="61">
        <v>1297749.8</v>
      </c>
      <c r="I65" s="61">
        <v>1301648.8999999999</v>
      </c>
      <c r="J65" s="62">
        <v>1302333.8</v>
      </c>
      <c r="K65" s="12">
        <f>J65-C65</f>
        <v>-4072.8000000000466</v>
      </c>
      <c r="L65" s="8">
        <f t="shared" si="3"/>
        <v>-0.31175592652395101</v>
      </c>
      <c r="M65" s="21"/>
      <c r="N65" s="20"/>
      <c r="O65" s="20"/>
    </row>
    <row r="66" spans="1:15" s="19" customFormat="1" x14ac:dyDescent="0.25">
      <c r="A66" s="14" t="s">
        <v>179</v>
      </c>
      <c r="B66" s="15" t="s">
        <v>81</v>
      </c>
      <c r="C66" s="18">
        <f t="shared" ref="C66:K66" si="13">SUM(C67:C71)</f>
        <v>5730885.8000000007</v>
      </c>
      <c r="D66" s="18">
        <f t="shared" si="13"/>
        <v>5733300.1000000006</v>
      </c>
      <c r="E66" s="18">
        <f>SUM(E67:E71)</f>
        <v>5712483.2000000002</v>
      </c>
      <c r="F66" s="18">
        <f t="shared" si="13"/>
        <v>5720892.8000000007</v>
      </c>
      <c r="G66" s="18">
        <f t="shared" si="13"/>
        <v>5757990.5</v>
      </c>
      <c r="H66" s="18">
        <f>SUM(H67:H71)</f>
        <v>5937499.2999999998</v>
      </c>
      <c r="I66" s="18">
        <f>SUM(I67:I71)</f>
        <v>6022359.3999999994</v>
      </c>
      <c r="J66" s="18">
        <f t="shared" si="13"/>
        <v>6066779.9000000004</v>
      </c>
      <c r="K66" s="18">
        <f t="shared" si="13"/>
        <v>335894.09999999986</v>
      </c>
      <c r="L66" s="8">
        <f t="shared" si="3"/>
        <v>5.8611201081689641</v>
      </c>
    </row>
    <row r="67" spans="1:15" s="9" customFormat="1" x14ac:dyDescent="0.25">
      <c r="A67" s="10" t="s">
        <v>180</v>
      </c>
      <c r="B67" s="11" t="s">
        <v>82</v>
      </c>
      <c r="C67" s="61">
        <v>101639.4</v>
      </c>
      <c r="D67" s="61">
        <v>101639.4</v>
      </c>
      <c r="E67" s="61">
        <v>101639.4</v>
      </c>
      <c r="F67" s="61">
        <v>101639.4</v>
      </c>
      <c r="G67" s="61">
        <v>101639.4</v>
      </c>
      <c r="H67" s="61">
        <v>101639.4</v>
      </c>
      <c r="I67" s="61">
        <v>110754.4</v>
      </c>
      <c r="J67" s="62">
        <v>110754.4</v>
      </c>
      <c r="K67" s="12">
        <f t="shared" si="4"/>
        <v>9115</v>
      </c>
      <c r="L67" s="8">
        <f t="shared" si="3"/>
        <v>8.9679789530438008</v>
      </c>
      <c r="M67" s="21"/>
    </row>
    <row r="68" spans="1:15" x14ac:dyDescent="0.25">
      <c r="A68" s="10" t="s">
        <v>181</v>
      </c>
      <c r="B68" s="11" t="s">
        <v>83</v>
      </c>
      <c r="C68" s="61">
        <v>321028.59999999998</v>
      </c>
      <c r="D68" s="61">
        <v>321028.59999999998</v>
      </c>
      <c r="E68" s="61">
        <v>321028.59999999998</v>
      </c>
      <c r="F68" s="61">
        <v>323289</v>
      </c>
      <c r="G68" s="61">
        <v>315148.79999999999</v>
      </c>
      <c r="H68" s="61">
        <v>316523.8</v>
      </c>
      <c r="I68" s="61">
        <v>318023.8</v>
      </c>
      <c r="J68" s="62">
        <v>321041.3</v>
      </c>
      <c r="K68" s="12">
        <f t="shared" si="4"/>
        <v>12.700000000011642</v>
      </c>
      <c r="L68" s="8">
        <f t="shared" si="3"/>
        <v>3.9560338237813212E-3</v>
      </c>
      <c r="M68" s="21"/>
    </row>
    <row r="69" spans="1:15" x14ac:dyDescent="0.25">
      <c r="A69" s="10" t="s">
        <v>182</v>
      </c>
      <c r="B69" s="11" t="s">
        <v>84</v>
      </c>
      <c r="C69" s="61">
        <v>3854280.2</v>
      </c>
      <c r="D69" s="61">
        <v>3752002.5</v>
      </c>
      <c r="E69" s="61">
        <v>3770002.5</v>
      </c>
      <c r="F69" s="61">
        <v>3767723.7</v>
      </c>
      <c r="G69" s="61">
        <v>3767809.7</v>
      </c>
      <c r="H69" s="61">
        <v>3877612.1</v>
      </c>
      <c r="I69" s="61">
        <v>3986396.1</v>
      </c>
      <c r="J69" s="62">
        <v>4016238.5</v>
      </c>
      <c r="K69" s="12">
        <f>J69-C69</f>
        <v>161958.29999999981</v>
      </c>
      <c r="L69" s="8">
        <f t="shared" si="3"/>
        <v>4.202037516628911</v>
      </c>
      <c r="M69" s="21"/>
      <c r="N69" s="20"/>
    </row>
    <row r="70" spans="1:15" x14ac:dyDescent="0.25">
      <c r="A70" s="10" t="s">
        <v>183</v>
      </c>
      <c r="B70" s="11" t="s">
        <v>85</v>
      </c>
      <c r="C70" s="61">
        <v>1359093.7</v>
      </c>
      <c r="D70" s="61">
        <v>1462297.9</v>
      </c>
      <c r="E70" s="61">
        <v>1462297.9</v>
      </c>
      <c r="F70" s="61">
        <v>1472386.3</v>
      </c>
      <c r="G70" s="61">
        <v>1509148</v>
      </c>
      <c r="H70" s="61">
        <v>1576928.2</v>
      </c>
      <c r="I70" s="61">
        <v>1542428.4</v>
      </c>
      <c r="J70" s="62">
        <v>1554549</v>
      </c>
      <c r="K70" s="12">
        <f t="shared" si="4"/>
        <v>195455.30000000005</v>
      </c>
      <c r="L70" s="8">
        <f t="shared" si="3"/>
        <v>14.381296889243181</v>
      </c>
      <c r="M70" s="21"/>
    </row>
    <row r="71" spans="1:15" x14ac:dyDescent="0.25">
      <c r="A71" s="10" t="s">
        <v>184</v>
      </c>
      <c r="B71" s="11" t="s">
        <v>86</v>
      </c>
      <c r="C71" s="61">
        <v>94843.9</v>
      </c>
      <c r="D71" s="61">
        <v>96331.7</v>
      </c>
      <c r="E71" s="61">
        <v>57514.8</v>
      </c>
      <c r="F71" s="61">
        <v>55854.400000000001</v>
      </c>
      <c r="G71" s="61">
        <v>64244.6</v>
      </c>
      <c r="H71" s="61">
        <v>64795.8</v>
      </c>
      <c r="I71" s="61">
        <v>64756.7</v>
      </c>
      <c r="J71" s="62">
        <v>64196.7</v>
      </c>
      <c r="K71" s="12">
        <f t="shared" si="4"/>
        <v>-30647.199999999997</v>
      </c>
      <c r="L71" s="8">
        <f t="shared" si="3"/>
        <v>-32.313306390816912</v>
      </c>
      <c r="M71" s="21"/>
      <c r="N71" s="20"/>
    </row>
    <row r="72" spans="1:15" s="19" customFormat="1" x14ac:dyDescent="0.25">
      <c r="A72" s="14" t="s">
        <v>185</v>
      </c>
      <c r="B72" s="15" t="s">
        <v>87</v>
      </c>
      <c r="C72" s="18">
        <f t="shared" ref="C72:K72" si="14">SUM(C73:C76)</f>
        <v>491402.8</v>
      </c>
      <c r="D72" s="18">
        <f>SUM(D73:D76)</f>
        <v>506389.3</v>
      </c>
      <c r="E72" s="18">
        <f>SUM(E73:E76)</f>
        <v>515750.8</v>
      </c>
      <c r="F72" s="18">
        <f t="shared" si="14"/>
        <v>518213.10000000003</v>
      </c>
      <c r="G72" s="18">
        <f t="shared" si="14"/>
        <v>518213.3</v>
      </c>
      <c r="H72" s="18">
        <f t="shared" si="14"/>
        <v>511597.69999999995</v>
      </c>
      <c r="I72" s="18">
        <f t="shared" si="14"/>
        <v>511597.6</v>
      </c>
      <c r="J72" s="18">
        <f t="shared" si="14"/>
        <v>511597.6</v>
      </c>
      <c r="K72" s="18">
        <f t="shared" si="14"/>
        <v>20194.80000000001</v>
      </c>
      <c r="L72" s="8">
        <f t="shared" si="3"/>
        <v>4.1096224929935303</v>
      </c>
    </row>
    <row r="73" spans="1:15" s="9" customFormat="1" x14ac:dyDescent="0.25">
      <c r="A73" s="10" t="s">
        <v>186</v>
      </c>
      <c r="B73" s="11" t="s">
        <v>88</v>
      </c>
      <c r="C73" s="61">
        <v>103215.3</v>
      </c>
      <c r="D73" s="61">
        <v>103215.3</v>
      </c>
      <c r="E73" s="61">
        <v>115014.5</v>
      </c>
      <c r="F73" s="61">
        <v>115014.5</v>
      </c>
      <c r="G73" s="61">
        <v>114608.6</v>
      </c>
      <c r="H73" s="61">
        <v>114608.6</v>
      </c>
      <c r="I73" s="61">
        <v>114930.2</v>
      </c>
      <c r="J73" s="62">
        <v>115263.8</v>
      </c>
      <c r="K73" s="12">
        <f t="shared" si="4"/>
        <v>12048.5</v>
      </c>
      <c r="L73" s="8">
        <f t="shared" si="3"/>
        <v>11.673172485086997</v>
      </c>
      <c r="M73" s="21"/>
      <c r="N73" s="21"/>
    </row>
    <row r="74" spans="1:15" x14ac:dyDescent="0.25">
      <c r="A74" s="10" t="s">
        <v>187</v>
      </c>
      <c r="B74" s="11" t="s">
        <v>89</v>
      </c>
      <c r="C74" s="61">
        <v>248612.3</v>
      </c>
      <c r="D74" s="61">
        <v>258598.8</v>
      </c>
      <c r="E74" s="61">
        <v>258062.6</v>
      </c>
      <c r="F74" s="61">
        <v>260524.9</v>
      </c>
      <c r="G74" s="61">
        <v>260525</v>
      </c>
      <c r="H74" s="61">
        <v>252025</v>
      </c>
      <c r="I74" s="61">
        <v>252025</v>
      </c>
      <c r="J74" s="62">
        <v>252025</v>
      </c>
      <c r="K74" s="12">
        <f t="shared" si="4"/>
        <v>3412.7000000000116</v>
      </c>
      <c r="L74" s="8">
        <f t="shared" ref="L74:L86" si="15">K74/C74*100</f>
        <v>1.372699580833294</v>
      </c>
      <c r="M74" s="21"/>
      <c r="N74" s="20"/>
      <c r="O74" s="20"/>
    </row>
    <row r="75" spans="1:15" x14ac:dyDescent="0.25">
      <c r="A75" s="10" t="s">
        <v>188</v>
      </c>
      <c r="B75" s="11" t="s">
        <v>90</v>
      </c>
      <c r="C75" s="61">
        <v>80382.2</v>
      </c>
      <c r="D75" s="61">
        <v>80382.2</v>
      </c>
      <c r="E75" s="61">
        <v>86578.8</v>
      </c>
      <c r="F75" s="61">
        <v>109764.5</v>
      </c>
      <c r="G75" s="61">
        <v>110170.5</v>
      </c>
      <c r="H75" s="61">
        <v>110170.5</v>
      </c>
      <c r="I75" s="61">
        <v>109848.8</v>
      </c>
      <c r="J75" s="62">
        <v>109515.2</v>
      </c>
      <c r="K75" s="12">
        <f t="shared" si="4"/>
        <v>29133</v>
      </c>
      <c r="L75" s="8">
        <f t="shared" si="15"/>
        <v>36.24309859645544</v>
      </c>
      <c r="M75" s="21"/>
      <c r="N75" s="20"/>
    </row>
    <row r="76" spans="1:15" x14ac:dyDescent="0.25">
      <c r="A76" s="10" t="s">
        <v>189</v>
      </c>
      <c r="B76" s="11" t="s">
        <v>91</v>
      </c>
      <c r="C76" s="61">
        <v>59193</v>
      </c>
      <c r="D76" s="61">
        <v>64193</v>
      </c>
      <c r="E76" s="61">
        <v>56094.9</v>
      </c>
      <c r="F76" s="61">
        <v>32909.199999999997</v>
      </c>
      <c r="G76" s="61">
        <v>32909.199999999997</v>
      </c>
      <c r="H76" s="61">
        <v>34793.599999999999</v>
      </c>
      <c r="I76" s="61">
        <v>34793.599999999999</v>
      </c>
      <c r="J76" s="62">
        <v>34793.599999999999</v>
      </c>
      <c r="K76" s="12">
        <f t="shared" ref="K76:K86" si="16">J76-C76</f>
        <v>-24399.4</v>
      </c>
      <c r="L76" s="8">
        <f t="shared" si="15"/>
        <v>-41.220076698258239</v>
      </c>
      <c r="M76" s="21"/>
      <c r="N76" s="20"/>
    </row>
    <row r="77" spans="1:15" s="19" customFormat="1" x14ac:dyDescent="0.25">
      <c r="A77" s="14" t="s">
        <v>190</v>
      </c>
      <c r="B77" s="15" t="s">
        <v>92</v>
      </c>
      <c r="C77" s="18">
        <f t="shared" ref="C77:K77" si="17">SUM(C78:C80)</f>
        <v>137855.9</v>
      </c>
      <c r="D77" s="18">
        <f t="shared" si="17"/>
        <v>137856</v>
      </c>
      <c r="E77" s="18">
        <f t="shared" si="17"/>
        <v>137855.9</v>
      </c>
      <c r="F77" s="18">
        <f t="shared" si="17"/>
        <v>139410</v>
      </c>
      <c r="G77" s="18">
        <f t="shared" si="17"/>
        <v>139410</v>
      </c>
      <c r="H77" s="18">
        <f t="shared" si="17"/>
        <v>139681</v>
      </c>
      <c r="I77" s="18">
        <f t="shared" si="17"/>
        <v>140684.1</v>
      </c>
      <c r="J77" s="18">
        <f t="shared" si="17"/>
        <v>144684.1</v>
      </c>
      <c r="K77" s="18">
        <f t="shared" si="17"/>
        <v>6828.1999999999971</v>
      </c>
      <c r="L77" s="8">
        <f t="shared" si="15"/>
        <v>4.9531431008756224</v>
      </c>
    </row>
    <row r="78" spans="1:15" x14ac:dyDescent="0.25">
      <c r="A78" s="10" t="s">
        <v>191</v>
      </c>
      <c r="B78" s="11" t="s">
        <v>93</v>
      </c>
      <c r="C78" s="61">
        <v>69427.100000000006</v>
      </c>
      <c r="D78" s="61">
        <v>69927.100000000006</v>
      </c>
      <c r="E78" s="61">
        <v>69927</v>
      </c>
      <c r="F78" s="61">
        <v>71481.100000000006</v>
      </c>
      <c r="G78" s="61">
        <v>71481.100000000006</v>
      </c>
      <c r="H78" s="61">
        <v>71481.100000000006</v>
      </c>
      <c r="I78" s="61">
        <v>71481.100000000006</v>
      </c>
      <c r="J78" s="62">
        <v>75481.100000000006</v>
      </c>
      <c r="K78" s="12">
        <f t="shared" si="16"/>
        <v>6054</v>
      </c>
      <c r="L78" s="8">
        <f t="shared" si="15"/>
        <v>8.7199378916878274</v>
      </c>
      <c r="M78" s="21"/>
    </row>
    <row r="79" spans="1:15" x14ac:dyDescent="0.25">
      <c r="A79" s="10" t="s">
        <v>192</v>
      </c>
      <c r="B79" s="11" t="s">
        <v>94</v>
      </c>
      <c r="C79" s="61">
        <v>46629.5</v>
      </c>
      <c r="D79" s="61">
        <v>46129.599999999999</v>
      </c>
      <c r="E79" s="61">
        <v>46129.599999999999</v>
      </c>
      <c r="F79" s="61">
        <v>46129.599999999999</v>
      </c>
      <c r="G79" s="61">
        <v>46129.599999999999</v>
      </c>
      <c r="H79" s="61">
        <v>46529.599999999999</v>
      </c>
      <c r="I79" s="61">
        <v>47532.7</v>
      </c>
      <c r="J79" s="62">
        <v>47532.7</v>
      </c>
      <c r="K79" s="12">
        <f t="shared" si="16"/>
        <v>903.19999999999709</v>
      </c>
      <c r="L79" s="8">
        <f t="shared" si="15"/>
        <v>1.9369712306586968</v>
      </c>
      <c r="M79" s="21"/>
    </row>
    <row r="80" spans="1:15" x14ac:dyDescent="0.25">
      <c r="A80" s="10" t="s">
        <v>193</v>
      </c>
      <c r="B80" s="11" t="s">
        <v>95</v>
      </c>
      <c r="C80" s="61">
        <v>21799.3</v>
      </c>
      <c r="D80" s="61">
        <v>21799.3</v>
      </c>
      <c r="E80" s="61">
        <v>21799.3</v>
      </c>
      <c r="F80" s="61">
        <v>21799.3</v>
      </c>
      <c r="G80" s="61">
        <v>21799.3</v>
      </c>
      <c r="H80" s="61">
        <v>21670.3</v>
      </c>
      <c r="I80" s="61">
        <v>21670.3</v>
      </c>
      <c r="J80" s="62">
        <v>21670.3</v>
      </c>
      <c r="K80" s="12">
        <f t="shared" si="16"/>
        <v>-129</v>
      </c>
      <c r="L80" s="8">
        <f t="shared" si="15"/>
        <v>-0.59176212080204404</v>
      </c>
      <c r="M80" s="21"/>
    </row>
    <row r="81" spans="1:15" s="19" customFormat="1" ht="28.5" x14ac:dyDescent="0.25">
      <c r="A81" s="14" t="s">
        <v>194</v>
      </c>
      <c r="B81" s="15" t="s">
        <v>96</v>
      </c>
      <c r="C81" s="18">
        <f t="shared" ref="C81:K81" si="18">C82</f>
        <v>200365.7</v>
      </c>
      <c r="D81" s="18">
        <f t="shared" si="18"/>
        <v>200365.7</v>
      </c>
      <c r="E81" s="18">
        <f t="shared" si="18"/>
        <v>200365.7</v>
      </c>
      <c r="F81" s="18">
        <f t="shared" si="18"/>
        <v>200365.7</v>
      </c>
      <c r="G81" s="18">
        <f t="shared" si="18"/>
        <v>200365.7</v>
      </c>
      <c r="H81" s="18">
        <f t="shared" si="18"/>
        <v>193529.7</v>
      </c>
      <c r="I81" s="18">
        <f t="shared" si="18"/>
        <v>189299.1</v>
      </c>
      <c r="J81" s="18">
        <f t="shared" si="18"/>
        <v>189299.1</v>
      </c>
      <c r="K81" s="18">
        <f t="shared" si="18"/>
        <v>-11066.600000000006</v>
      </c>
      <c r="L81" s="8">
        <f t="shared" si="15"/>
        <v>-5.5232008272873081</v>
      </c>
    </row>
    <row r="82" spans="1:15" s="9" customFormat="1" ht="30" x14ac:dyDescent="0.25">
      <c r="A82" s="10" t="s">
        <v>195</v>
      </c>
      <c r="B82" s="11" t="s">
        <v>97</v>
      </c>
      <c r="C82" s="61">
        <v>200365.7</v>
      </c>
      <c r="D82" s="61">
        <v>200365.7</v>
      </c>
      <c r="E82" s="61">
        <v>200365.7</v>
      </c>
      <c r="F82" s="61">
        <v>200365.7</v>
      </c>
      <c r="G82" s="61">
        <v>200365.7</v>
      </c>
      <c r="H82" s="61">
        <v>193529.7</v>
      </c>
      <c r="I82" s="61">
        <v>189299.1</v>
      </c>
      <c r="J82" s="62">
        <v>189299.1</v>
      </c>
      <c r="K82" s="12">
        <f t="shared" si="16"/>
        <v>-11066.600000000006</v>
      </c>
      <c r="L82" s="8">
        <f t="shared" si="15"/>
        <v>-5.5232008272873081</v>
      </c>
      <c r="M82" s="21"/>
    </row>
    <row r="83" spans="1:15" s="19" customFormat="1" ht="57" x14ac:dyDescent="0.25">
      <c r="A83" s="14" t="s">
        <v>196</v>
      </c>
      <c r="B83" s="15" t="s">
        <v>98</v>
      </c>
      <c r="C83" s="18">
        <f t="shared" ref="C83:K83" si="19">SUM(C84:C86)</f>
        <v>1363950.2</v>
      </c>
      <c r="D83" s="18">
        <f t="shared" si="19"/>
        <v>1286586.5</v>
      </c>
      <c r="E83" s="18">
        <f t="shared" si="19"/>
        <v>1285014.2</v>
      </c>
      <c r="F83" s="18">
        <f t="shared" si="19"/>
        <v>1269468.8999999999</v>
      </c>
      <c r="G83" s="18">
        <f t="shared" si="19"/>
        <v>1266757.8999999999</v>
      </c>
      <c r="H83" s="18">
        <f t="shared" si="19"/>
        <v>1274837.8999999999</v>
      </c>
      <c r="I83" s="18">
        <f t="shared" si="19"/>
        <v>1275536.1000000001</v>
      </c>
      <c r="J83" s="18">
        <f t="shared" si="19"/>
        <v>1275563.2999999998</v>
      </c>
      <c r="K83" s="18">
        <f t="shared" si="19"/>
        <v>-88386.9</v>
      </c>
      <c r="L83" s="8">
        <f t="shared" si="15"/>
        <v>-6.480214600210477</v>
      </c>
    </row>
    <row r="84" spans="1:15" s="9" customFormat="1" ht="45" x14ac:dyDescent="0.25">
      <c r="A84" s="10" t="s">
        <v>197</v>
      </c>
      <c r="B84" s="11" t="s">
        <v>99</v>
      </c>
      <c r="C84" s="61">
        <v>772507.7</v>
      </c>
      <c r="D84" s="61">
        <v>772507.7</v>
      </c>
      <c r="E84" s="61">
        <v>772507.7</v>
      </c>
      <c r="F84" s="61">
        <v>772507.7</v>
      </c>
      <c r="G84" s="61">
        <v>772507.7</v>
      </c>
      <c r="H84" s="61">
        <v>772507.7</v>
      </c>
      <c r="I84" s="61">
        <v>772507.7</v>
      </c>
      <c r="J84" s="62">
        <v>772507.7</v>
      </c>
      <c r="K84" s="12">
        <f>J84-C84</f>
        <v>0</v>
      </c>
      <c r="L84" s="8">
        <f t="shared" si="15"/>
        <v>0</v>
      </c>
      <c r="M84" s="21"/>
    </row>
    <row r="85" spans="1:15" x14ac:dyDescent="0.25">
      <c r="A85" s="10" t="s">
        <v>198</v>
      </c>
      <c r="B85" s="11" t="s">
        <v>100</v>
      </c>
      <c r="C85" s="61">
        <v>226545.7</v>
      </c>
      <c r="D85" s="61">
        <v>149382</v>
      </c>
      <c r="E85" s="61">
        <v>149309.70000000001</v>
      </c>
      <c r="F85" s="61">
        <v>137554.4</v>
      </c>
      <c r="G85" s="61">
        <v>137554.4</v>
      </c>
      <c r="H85" s="61">
        <v>137554.4</v>
      </c>
      <c r="I85" s="61">
        <v>157671.4</v>
      </c>
      <c r="J85" s="62">
        <v>156598.6</v>
      </c>
      <c r="K85" s="12">
        <f t="shared" si="16"/>
        <v>-69947.100000000006</v>
      </c>
      <c r="L85" s="8">
        <f t="shared" si="15"/>
        <v>-30.875492229603125</v>
      </c>
      <c r="M85" s="21"/>
      <c r="N85" s="20"/>
    </row>
    <row r="86" spans="1:15" x14ac:dyDescent="0.25">
      <c r="A86" s="10" t="s">
        <v>199</v>
      </c>
      <c r="B86" s="11" t="s">
        <v>101</v>
      </c>
      <c r="C86" s="61">
        <v>364896.8</v>
      </c>
      <c r="D86" s="61">
        <v>364696.8</v>
      </c>
      <c r="E86" s="61">
        <v>363196.8</v>
      </c>
      <c r="F86" s="61">
        <v>359406.8</v>
      </c>
      <c r="G86" s="61">
        <v>356695.8</v>
      </c>
      <c r="H86" s="61">
        <v>364775.8</v>
      </c>
      <c r="I86" s="61">
        <v>345357</v>
      </c>
      <c r="J86" s="62">
        <v>346457</v>
      </c>
      <c r="K86" s="12">
        <f t="shared" si="16"/>
        <v>-18439.799999999988</v>
      </c>
      <c r="L86" s="8">
        <f t="shared" si="15"/>
        <v>-5.0534288050758427</v>
      </c>
      <c r="M86" s="21"/>
      <c r="N86" s="20"/>
      <c r="O86" s="20"/>
    </row>
  </sheetData>
  <mergeCells count="5">
    <mergeCell ref="A1:L3"/>
    <mergeCell ref="A4:J4"/>
    <mergeCell ref="A6:A7"/>
    <mergeCell ref="B6:B7"/>
    <mergeCell ref="K6:L6"/>
  </mergeCells>
  <pageMargins left="0.17" right="0.17" top="0.17" bottom="0.16" header="0.17" footer="0.16"/>
  <pageSetup paperSize="9" scale="69" fitToHeight="2" orientation="portrait" r:id="rId1"/>
  <headerFooter alignWithMargins="0">
    <oddFooter xml:space="preserve">&amp;C&amp;"Times New Roman,обычный"&amp;8&amp;P         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в части доходов. (2)</vt:lpstr>
      <vt:lpstr>в части расходов (2)</vt:lpstr>
      <vt:lpstr>'в части доходов. (2)'!Заголовки_для_печати</vt:lpstr>
      <vt:lpstr>'в части расходов (2)'!Заголовки_для_печати</vt:lpstr>
      <vt:lpstr>'в части доходов. (2)'!Область_печати</vt:lpstr>
      <vt:lpstr>'в части расходов (2)'!Область_печати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2017-05-22T06:48:29Z</cp:lastPrinted>
  <dcterms:created xsi:type="dcterms:W3CDTF">2006-09-16T00:00:00Z</dcterms:created>
  <dcterms:modified xsi:type="dcterms:W3CDTF">2020-11-05T08:00:11Z</dcterms:modified>
</cp:coreProperties>
</file>