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210" yWindow="-120" windowWidth="14805" windowHeight="8010"/>
  </bookViews>
  <sheets>
    <sheet name="Консолидированный" sheetId="9" r:id="rId1"/>
    <sheet name="Республиканский" sheetId="4" r:id="rId2"/>
  </sheets>
  <externalReferences>
    <externalReference r:id="rId3"/>
  </externalReferences>
  <definedNames>
    <definedName name="Svod0306" localSheetId="0">#REF!</definedName>
    <definedName name="Svod0306">#REF!</definedName>
    <definedName name="XDO_?AM_MM?" localSheetId="0">#REF!</definedName>
    <definedName name="XDO_?AM_MM?">#REF!</definedName>
    <definedName name="XDO_?AM_MM_2?" localSheetId="0">#REF!</definedName>
    <definedName name="XDO_?AM_MM_2?">#REF!</definedName>
    <definedName name="XDO_?AM_MM_3?" localSheetId="0">#REF!</definedName>
    <definedName name="XDO_?AM_MM_3?">#REF!</definedName>
    <definedName name="XDO_?AM_YY?" localSheetId="0">#REF!</definedName>
    <definedName name="XDO_?AM_YY?">#REF!</definedName>
    <definedName name="XDO_?AM_YY_2?" localSheetId="0">#REF!</definedName>
    <definedName name="XDO_?AM_YY_2?">#REF!</definedName>
    <definedName name="XDO_?AM_YY_3?" localSheetId="0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 localSheetId="0">#REF!</definedName>
    <definedName name="XDO_?IL?">#REF!</definedName>
    <definedName name="XDO_?KBK?" localSheetId="0">#REF!</definedName>
    <definedName name="XDO_?KBK?">#REF!</definedName>
    <definedName name="XDO_?KBK_2?" localSheetId="0">#REF!</definedName>
    <definedName name="XDO_?KBK_2?">#REF!</definedName>
    <definedName name="XDO_?NAME_BUD?" localSheetId="0">#REF!</definedName>
    <definedName name="XDO_?NAME_BUD?">#REF!</definedName>
    <definedName name="XDO_?NAME_BUD_2?" localSheetId="0">#REF!</definedName>
    <definedName name="XDO_?NAME_BUD_2?">#REF!</definedName>
    <definedName name="XDO_?NAME_MM?" localSheetId="0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 localSheetId="0">#REF!</definedName>
    <definedName name="XDO_?NOTE?">#REF!</definedName>
    <definedName name="XDO_?NV?" localSheetId="0">#REF!</definedName>
    <definedName name="XDO_?NV?">#REF!</definedName>
    <definedName name="XDO_?REPORT_DATE?" localSheetId="0">#REF!</definedName>
    <definedName name="XDO_?REPORT_DATE?">#REF!</definedName>
    <definedName name="XDO_?REPORT_MM?" localSheetId="0">#REF!</definedName>
    <definedName name="XDO_?REPORT_MM?">#REF!</definedName>
    <definedName name="XDO_?REPORT_MM_2?" localSheetId="0">#REF!</definedName>
    <definedName name="XDO_?REPORT_MM_2?">#REF!</definedName>
    <definedName name="XDO_?SIGN5?" localSheetId="0">#REF!</definedName>
    <definedName name="XDO_?SIGN5?">#REF!</definedName>
    <definedName name="XDO_?SIGN6?" localSheetId="0">#REF!</definedName>
    <definedName name="XDO_?SIGN6?">#REF!</definedName>
    <definedName name="XDO_?SIGN7?" localSheetId="0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 localSheetId="0">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 localSheetId="0">#REF!</definedName>
    <definedName name="А246">#REF!</definedName>
    <definedName name="_xlnm.Print_Titles" localSheetId="0">Консолидированный!$6:$6</definedName>
    <definedName name="_xlnm.Print_Titles" localSheetId="1">Республиканский!$6:$6</definedName>
    <definedName name="_xlnm.Print_Area" localSheetId="0">Консолидированный!$A$1:$F$47</definedName>
    <definedName name="_xlnm.Print_Area" localSheetId="1">Республиканский!$A$1:$F$43</definedName>
  </definedNames>
  <calcPr calcId="144525"/>
</workbook>
</file>

<file path=xl/calcChain.xml><?xml version="1.0" encoding="utf-8"?>
<calcChain xmlns="http://schemas.openxmlformats.org/spreadsheetml/2006/main">
  <c r="B43" i="4" l="1"/>
  <c r="F36" i="4"/>
  <c r="E36" i="4"/>
  <c r="D36" i="4"/>
  <c r="C36" i="4"/>
  <c r="F35" i="4" l="1"/>
  <c r="F34" i="4"/>
  <c r="D34" i="4"/>
  <c r="F33" i="4"/>
  <c r="D33" i="4"/>
  <c r="F32" i="4"/>
  <c r="D32" i="4"/>
  <c r="F31" i="4"/>
  <c r="D31" i="4"/>
  <c r="F30" i="4"/>
  <c r="D30" i="4"/>
  <c r="F29" i="4"/>
  <c r="D29" i="4"/>
  <c r="F27" i="4"/>
  <c r="D27" i="4"/>
  <c r="E26" i="4"/>
  <c r="C26" i="4"/>
  <c r="F26" i="4" s="1"/>
  <c r="B26" i="4"/>
  <c r="D26" i="4" s="1"/>
  <c r="F25" i="4"/>
  <c r="D25" i="4"/>
  <c r="F24" i="4"/>
  <c r="D24" i="4"/>
  <c r="E23" i="4"/>
  <c r="C23" i="4"/>
  <c r="F23" i="4" s="1"/>
  <c r="B23" i="4"/>
  <c r="F22" i="4"/>
  <c r="D22" i="4"/>
  <c r="F21" i="4"/>
  <c r="D21" i="4"/>
  <c r="F20" i="4"/>
  <c r="D20" i="4"/>
  <c r="F19" i="4"/>
  <c r="E19" i="4"/>
  <c r="C19" i="4"/>
  <c r="B19" i="4"/>
  <c r="D19" i="4" s="1"/>
  <c r="F17" i="4"/>
  <c r="F16" i="4"/>
  <c r="D16" i="4"/>
  <c r="F15" i="4"/>
  <c r="E15" i="4"/>
  <c r="C15" i="4"/>
  <c r="B15" i="4"/>
  <c r="D15" i="4" s="1"/>
  <c r="F14" i="4"/>
  <c r="D14" i="4"/>
  <c r="F13" i="4"/>
  <c r="D13" i="4"/>
  <c r="F12" i="4"/>
  <c r="D12" i="4"/>
  <c r="E11" i="4"/>
  <c r="C11" i="4"/>
  <c r="F11" i="4" s="1"/>
  <c r="B11" i="4"/>
  <c r="F10" i="4"/>
  <c r="D10" i="4"/>
  <c r="F9" i="4"/>
  <c r="D9" i="4"/>
  <c r="F8" i="4"/>
  <c r="E8" i="4"/>
  <c r="C8" i="4"/>
  <c r="B8" i="4"/>
  <c r="B7" i="4" s="1"/>
  <c r="E7" i="4"/>
  <c r="C7" i="4"/>
  <c r="F7" i="4" s="1"/>
  <c r="B7" i="9"/>
  <c r="C40" i="9"/>
  <c r="B40" i="9"/>
  <c r="F39" i="9"/>
  <c r="D39" i="9"/>
  <c r="F38" i="9"/>
  <c r="D38" i="9"/>
  <c r="F37" i="9"/>
  <c r="D37" i="9"/>
  <c r="F36" i="9"/>
  <c r="D36" i="9"/>
  <c r="F35" i="9"/>
  <c r="D35" i="9"/>
  <c r="F34" i="9"/>
  <c r="D34" i="9"/>
  <c r="F33" i="9"/>
  <c r="D33" i="9"/>
  <c r="F31" i="9"/>
  <c r="D31" i="9"/>
  <c r="F30" i="9"/>
  <c r="E30" i="9"/>
  <c r="D30" i="9"/>
  <c r="C30" i="9"/>
  <c r="B30" i="9"/>
  <c r="D29" i="9"/>
  <c r="F28" i="9"/>
  <c r="D28" i="9"/>
  <c r="F27" i="9"/>
  <c r="E27" i="9"/>
  <c r="D27" i="9"/>
  <c r="C27" i="9"/>
  <c r="B27" i="9"/>
  <c r="F26" i="9"/>
  <c r="D26" i="9"/>
  <c r="F25" i="9"/>
  <c r="D25" i="9"/>
  <c r="F24" i="9"/>
  <c r="D24" i="9"/>
  <c r="F23" i="9"/>
  <c r="D23" i="9"/>
  <c r="F22" i="9"/>
  <c r="D22" i="9"/>
  <c r="D21" i="9" s="1"/>
  <c r="E21" i="9"/>
  <c r="C21" i="9"/>
  <c r="F21" i="9" s="1"/>
  <c r="B21" i="9"/>
  <c r="F19" i="9"/>
  <c r="D19" i="9"/>
  <c r="F18" i="9"/>
  <c r="D18" i="9"/>
  <c r="F17" i="9"/>
  <c r="D17" i="9"/>
  <c r="F16" i="9"/>
  <c r="D16" i="9"/>
  <c r="F15" i="9"/>
  <c r="E15" i="9"/>
  <c r="D15" i="9"/>
  <c r="C15" i="9"/>
  <c r="B15" i="9"/>
  <c r="F14" i="9"/>
  <c r="D14" i="9"/>
  <c r="F13" i="9"/>
  <c r="D13" i="9"/>
  <c r="F12" i="9"/>
  <c r="D12" i="9"/>
  <c r="D11" i="9" s="1"/>
  <c r="E11" i="9"/>
  <c r="C11" i="9"/>
  <c r="F11" i="9" s="1"/>
  <c r="B11" i="9"/>
  <c r="F10" i="9"/>
  <c r="D10" i="9"/>
  <c r="F9" i="9"/>
  <c r="D9" i="9"/>
  <c r="F8" i="9"/>
  <c r="E8" i="9"/>
  <c r="D8" i="9"/>
  <c r="C8" i="9"/>
  <c r="B8" i="9"/>
  <c r="E7" i="9"/>
  <c r="C7" i="9"/>
  <c r="F7" i="9" s="1"/>
  <c r="E40" i="9"/>
  <c r="F40" i="9" s="1"/>
  <c r="D41" i="9"/>
  <c r="F41" i="9"/>
  <c r="D8" i="4" l="1"/>
  <c r="D7" i="4"/>
  <c r="D11" i="4"/>
  <c r="D23" i="4"/>
  <c r="D7" i="9"/>
  <c r="D40" i="9"/>
  <c r="C42" i="4" l="1"/>
  <c r="F39" i="4" l="1"/>
  <c r="F40" i="4"/>
  <c r="F41" i="4"/>
  <c r="F42" i="4"/>
  <c r="F38" i="4"/>
  <c r="F43" i="9"/>
  <c r="F44" i="9"/>
  <c r="F45" i="9"/>
  <c r="F46" i="9"/>
  <c r="F42" i="9"/>
  <c r="D42" i="9" l="1"/>
  <c r="D43" i="9"/>
  <c r="D44" i="9"/>
  <c r="D45" i="9"/>
  <c r="D46" i="9"/>
  <c r="D38" i="4"/>
  <c r="D39" i="4"/>
  <c r="D40" i="4"/>
  <c r="D41" i="4"/>
  <c r="D42" i="4"/>
  <c r="B36" i="4" l="1"/>
  <c r="C43" i="4" l="1"/>
  <c r="D37" i="4"/>
  <c r="E43" i="4"/>
  <c r="C47" i="9"/>
  <c r="E47" i="9"/>
  <c r="F37" i="4"/>
  <c r="F43" i="4" l="1"/>
  <c r="B47" i="9"/>
  <c r="D47" i="9" s="1"/>
  <c r="F47" i="9"/>
  <c r="D43" i="4" l="1"/>
</calcChain>
</file>

<file path=xl/sharedStrings.xml><?xml version="1.0" encoding="utf-8"?>
<sst xmlns="http://schemas.openxmlformats.org/spreadsheetml/2006/main" count="102" uniqueCount="56">
  <si>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</si>
  <si>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</si>
  <si>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</si>
  <si>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</si>
  <si>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</si>
  <si>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</si>
  <si>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</si>
  <si>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</si>
  <si>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</si>
  <si>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</si>
  <si>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</si>
  <si>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</si>
  <si>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</si>
  <si>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</si>
  <si>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</si>
  <si>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</si>
  <si>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</si>
  <si>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</si>
  <si>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</si>
  <si>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</si>
  <si>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</si>
  <si>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</si>
  <si>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</si>
  <si>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</si>
  <si>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</si>
  <si>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</si>
  <si>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</si>
  <si>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</si>
  <si>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</si>
  <si>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</si>
  <si>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</si>
  <si>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</si>
  <si>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</si>
  <si>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</si>
  <si>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</si>
  <si>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</si>
  <si>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</si>
  <si>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</si>
  <si>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</si>
  <si>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</si>
  <si>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</si>
  <si>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</si>
  <si>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</si>
  <si>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</si>
  <si>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</si>
  <si>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</si>
  <si>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</si>
  <si>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Карачаево-Черкесской Республики за 2020 год</t>
  </si>
  <si>
    <t>Фактически исполнено за 2020 год</t>
  </si>
  <si>
    <t>% исполнение годового плана за  2020 г.</t>
  </si>
  <si>
    <t>Фактически исполнено за 2019 год</t>
  </si>
  <si>
    <t>План на 2020 год по состоянию на 01.01.2021 г. по Отчету об исполнении консолидированного бюджета по форме № 0503317</t>
  </si>
  <si>
    <t>Фактически исполнено за  2020 год</t>
  </si>
  <si>
    <t>Налог на профессиональный доход</t>
  </si>
  <si>
    <t>ИНЫЕ, в том числе:</t>
  </si>
  <si>
    <t>План на 2020 год по Закону Карачаево-Черкесской Республики от 19.12.2019 № 70-РЗ (уточнен.на 28.12.20)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</si>
</sst>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sz val="12"/>
      <color theme="1"/>
      <name val="Times New Roman"/>
      <family val="1"/>
      <charset val="204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/>
  </cellStyleXfs>
  <cellXfs count="37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right"/>
    </xf>
    <xf numFmtId="4" fontId="13" fillId="0" borderId="2" xfId="3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3" fillId="0" borderId="0" xfId="1" applyNumberFormat="1" applyFont="1" applyFill="1" applyBorder="1"/>
    <xf numFmtId="164" fontId="3" fillId="0" borderId="0" xfId="1" applyNumberFormat="1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47"/>
  <sheetViews>
    <sheetView tabSelected="1" zoomScaleSheetLayoutView="80" workbookViewId="0">
      <selection activeCell="C8" sqref="C8"/>
    </sheetView>
  </sheetViews>
  <sheetFormatPr defaultColWidth="8.85546875" defaultRowHeight="15.75" x14ac:dyDescent="0.25"/>
  <cols>
    <col min="1" max="1" width="66.42578125" style="3" customWidth="1"/>
    <col min="2" max="2" width="17.7109375" style="4" customWidth="1"/>
    <col min="3" max="3" width="14.7109375" style="4" customWidth="1"/>
    <col min="4" max="4" width="14.7109375" style="1" customWidth="1"/>
    <col min="5" max="5" width="14.5703125" style="1" customWidth="1"/>
    <col min="6" max="6" width="14.7109375" style="1" customWidth="1"/>
    <col min="7" max="7" width="9.140625" style="1" customWidth="1"/>
    <col min="8" max="8" width="18.5703125" style="1" customWidth="1"/>
    <col min="9" max="253" width="9.140625" style="1" customWidth="1"/>
    <col min="254" max="254" width="89" style="1" customWidth="1"/>
    <col min="255" max="16384" width="8.85546875" style="1"/>
  </cols>
  <sheetData>
    <row r="1" spans="1:6" x14ac:dyDescent="0.25">
      <c r="A1" s="31" t="s">
        <v>0</v>
      </c>
      <c r="B1" s="31"/>
      <c r="C1" s="31"/>
      <c r="D1" s="31"/>
      <c r="E1" s="32"/>
      <c r="F1" s="32"/>
    </row>
    <row r="2" spans="1:6" x14ac:dyDescent="0.25">
      <c r="A2" s="33" t="s">
        <v>45</v>
      </c>
      <c r="B2" s="33"/>
      <c r="C2" s="33"/>
      <c r="D2" s="33"/>
      <c r="E2" s="34"/>
      <c r="F2" s="34"/>
    </row>
    <row r="3" spans="1:6" x14ac:dyDescent="0.25">
      <c r="A3" s="35" t="s">
        <v>47</v>
      </c>
      <c r="B3" s="35"/>
      <c r="C3" s="35"/>
      <c r="D3" s="35"/>
      <c r="E3" s="34"/>
      <c r="F3" s="34"/>
    </row>
    <row r="4" spans="1:6" s="2" customFormat="1" ht="15.95" hidden="1" customHeight="1" x14ac:dyDescent="0.25">
      <c r="A4" s="36" t="s">
        <v>1</v>
      </c>
      <c r="B4" s="36"/>
      <c r="C4" s="36"/>
    </row>
    <row r="5" spans="1:6" x14ac:dyDescent="0.25">
      <c r="A5" s="3" t="s">
        <v>7</v>
      </c>
      <c r="D5" s="4"/>
      <c r="F5" s="4" t="s">
        <v>35</v>
      </c>
    </row>
    <row r="6" spans="1:6" ht="128.25" customHeight="1" x14ac:dyDescent="0.25">
      <c r="A6" s="11" t="s">
        <v>8</v>
      </c>
      <c r="B6" s="12" t="s">
        <v>51</v>
      </c>
      <c r="C6" s="12" t="s">
        <v>52</v>
      </c>
      <c r="D6" s="12" t="s">
        <v>49</v>
      </c>
      <c r="E6" s="12" t="s">
        <v>50</v>
      </c>
      <c r="F6" s="12" t="s">
        <v>38</v>
      </c>
    </row>
    <row r="7" spans="1:6" ht="15" customHeight="1" x14ac:dyDescent="0.25">
      <c r="A7" s="21" t="s">
        <v>2</v>
      </c>
      <c r="B7" s="10">
        <f>B8+B11+B15+B21+B27+B30</f>
        <v>8999973.3538400009</v>
      </c>
      <c r="C7" s="10">
        <f t="shared" ref="C7" si="0">C8+C11+C15+C21+C27+C30</f>
        <v>9041331.5409799982</v>
      </c>
      <c r="D7" s="10">
        <f>C7/B7*100</f>
        <v>100.45953677321002</v>
      </c>
      <c r="E7" s="10">
        <f t="shared" ref="E7" si="1">E8+E11+E15+E21+E27+E30</f>
        <v>8821711.7104000002</v>
      </c>
      <c r="F7" s="10">
        <f>C7/E7*100</f>
        <v>102.48953760664254</v>
      </c>
    </row>
    <row r="8" spans="1:6" ht="15" customHeight="1" x14ac:dyDescent="0.25">
      <c r="A8" s="14" t="s">
        <v>9</v>
      </c>
      <c r="B8" s="8">
        <f t="shared" ref="B8:E8" si="2">B9+B10</f>
        <v>5062660.49749</v>
      </c>
      <c r="C8" s="8">
        <f t="shared" si="2"/>
        <v>5141302.0588499997</v>
      </c>
      <c r="D8" s="8">
        <f t="shared" si="2"/>
        <v>203.54022910925147</v>
      </c>
      <c r="E8" s="8">
        <f t="shared" si="2"/>
        <v>4879439.6505800001</v>
      </c>
      <c r="F8" s="8">
        <f t="shared" ref="F8:F39" si="3">C8/E8*100</f>
        <v>105.36664918560624</v>
      </c>
    </row>
    <row r="9" spans="1:6" ht="15" customHeight="1" x14ac:dyDescent="0.25">
      <c r="A9" s="15" t="s">
        <v>3</v>
      </c>
      <c r="B9" s="7">
        <v>1041998.9</v>
      </c>
      <c r="C9" s="8">
        <v>1064282.1756</v>
      </c>
      <c r="D9" s="8">
        <f t="shared" ref="D9:D10" si="4">C9/B9*100</f>
        <v>102.13851239190367</v>
      </c>
      <c r="E9" s="8">
        <v>1132712.0229</v>
      </c>
      <c r="F9" s="8">
        <f t="shared" si="3"/>
        <v>93.958760398357555</v>
      </c>
    </row>
    <row r="10" spans="1:6" ht="15" customHeight="1" x14ac:dyDescent="0.25">
      <c r="A10" s="15" t="s">
        <v>4</v>
      </c>
      <c r="B10" s="8">
        <v>4020661.5974900001</v>
      </c>
      <c r="C10" s="8">
        <v>4077019.88325</v>
      </c>
      <c r="D10" s="8">
        <f t="shared" si="4"/>
        <v>101.4017167173478</v>
      </c>
      <c r="E10" s="8">
        <v>3746727.6276799999</v>
      </c>
      <c r="F10" s="8">
        <f t="shared" si="3"/>
        <v>108.81548616264158</v>
      </c>
    </row>
    <row r="11" spans="1:6" ht="30" customHeight="1" x14ac:dyDescent="0.25">
      <c r="A11" s="14" t="s">
        <v>10</v>
      </c>
      <c r="B11" s="8">
        <f t="shared" ref="B11:E11" si="5">B12+B13+B14</f>
        <v>1395966.4537000002</v>
      </c>
      <c r="C11" s="8">
        <f t="shared" si="5"/>
        <v>1373060.8081699999</v>
      </c>
      <c r="D11" s="8">
        <f t="shared" si="5"/>
        <v>303.25630215679826</v>
      </c>
      <c r="E11" s="8">
        <f t="shared" si="5"/>
        <v>1329487.7116399999</v>
      </c>
      <c r="F11" s="8">
        <f t="shared" si="3"/>
        <v>103.27743507130653</v>
      </c>
    </row>
    <row r="12" spans="1:6" ht="15" customHeight="1" x14ac:dyDescent="0.25">
      <c r="A12" s="16" t="s">
        <v>5</v>
      </c>
      <c r="B12" s="7">
        <v>57750</v>
      </c>
      <c r="C12" s="8">
        <v>61488.337789999998</v>
      </c>
      <c r="D12" s="8">
        <f t="shared" ref="D12:D39" si="6">C12/B12*100</f>
        <v>106.47331219047618</v>
      </c>
      <c r="E12" s="8">
        <v>45971.102209999997</v>
      </c>
      <c r="F12" s="8">
        <f t="shared" si="3"/>
        <v>133.75432572644422</v>
      </c>
    </row>
    <row r="13" spans="1:6" ht="15" customHeight="1" x14ac:dyDescent="0.25">
      <c r="A13" s="16" t="s">
        <v>46</v>
      </c>
      <c r="B13" s="7">
        <v>114430.3</v>
      </c>
      <c r="C13" s="8">
        <v>113117.67838</v>
      </c>
      <c r="D13" s="8">
        <f t="shared" si="6"/>
        <v>98.852907298154406</v>
      </c>
      <c r="E13" s="8">
        <v>119340.42124</v>
      </c>
      <c r="F13" s="8">
        <f t="shared" si="3"/>
        <v>94.785720717806313</v>
      </c>
    </row>
    <row r="14" spans="1:6" ht="15" customHeight="1" x14ac:dyDescent="0.25">
      <c r="A14" s="16" t="s">
        <v>6</v>
      </c>
      <c r="B14" s="7">
        <v>1223786.1537000001</v>
      </c>
      <c r="C14" s="8">
        <v>1198454.7919999999</v>
      </c>
      <c r="D14" s="8">
        <f t="shared" si="6"/>
        <v>97.930082668167699</v>
      </c>
      <c r="E14" s="8">
        <v>1164176.1881899999</v>
      </c>
      <c r="F14" s="8">
        <f t="shared" si="3"/>
        <v>102.94445154932215</v>
      </c>
    </row>
    <row r="15" spans="1:6" ht="15" customHeight="1" x14ac:dyDescent="0.25">
      <c r="A15" s="14" t="s">
        <v>11</v>
      </c>
      <c r="B15" s="7">
        <f>B16+B17+B18+B19+B20</f>
        <v>582854.01858000003</v>
      </c>
      <c r="C15" s="7">
        <f>C16+C17+C18+C19+C20</f>
        <v>566386.13411999994</v>
      </c>
      <c r="D15" s="8">
        <f t="shared" ref="D15" si="7">D16+D17+D18+D19</f>
        <v>378.24705269627157</v>
      </c>
      <c r="E15" s="7">
        <f>E16+E17+E18+E19+E20</f>
        <v>541179.53113999998</v>
      </c>
      <c r="F15" s="8">
        <f t="shared" si="3"/>
        <v>104.65771551390756</v>
      </c>
    </row>
    <row r="16" spans="1:6" ht="30" customHeight="1" x14ac:dyDescent="0.25">
      <c r="A16" s="6" t="s">
        <v>12</v>
      </c>
      <c r="B16" s="7">
        <v>487191</v>
      </c>
      <c r="C16" s="7">
        <v>486188.94091</v>
      </c>
      <c r="D16" s="8">
        <f t="shared" si="6"/>
        <v>99.794319047355145</v>
      </c>
      <c r="E16" s="8">
        <v>438411.00521999999</v>
      </c>
      <c r="F16" s="8">
        <f t="shared" si="3"/>
        <v>110.89797818054873</v>
      </c>
    </row>
    <row r="17" spans="1:6" ht="15" customHeight="1" x14ac:dyDescent="0.25">
      <c r="A17" s="6" t="s">
        <v>40</v>
      </c>
      <c r="B17" s="7">
        <v>61704.5</v>
      </c>
      <c r="C17" s="7">
        <v>56207.287909999999</v>
      </c>
      <c r="D17" s="8">
        <f t="shared" si="6"/>
        <v>91.091067766532419</v>
      </c>
      <c r="E17" s="8">
        <v>66283.357659999994</v>
      </c>
      <c r="F17" s="8">
        <f t="shared" si="3"/>
        <v>84.79849225248195</v>
      </c>
    </row>
    <row r="18" spans="1:6" ht="15" customHeight="1" x14ac:dyDescent="0.25">
      <c r="A18" s="6" t="s">
        <v>41</v>
      </c>
      <c r="B18" s="7">
        <v>33233.118580000002</v>
      </c>
      <c r="C18" s="7">
        <v>23100.712469999999</v>
      </c>
      <c r="D18" s="8">
        <f t="shared" si="6"/>
        <v>69.511118598127055</v>
      </c>
      <c r="E18" s="8">
        <v>35822.958610000001</v>
      </c>
      <c r="F18" s="8">
        <f t="shared" si="3"/>
        <v>64.485774950903746</v>
      </c>
    </row>
    <row r="19" spans="1:6" ht="30" customHeight="1" x14ac:dyDescent="0.25">
      <c r="A19" s="6" t="s">
        <v>42</v>
      </c>
      <c r="B19" s="7">
        <v>725.4</v>
      </c>
      <c r="C19" s="7">
        <v>854.88787000000002</v>
      </c>
      <c r="D19" s="8">
        <f t="shared" si="6"/>
        <v>117.85054728425696</v>
      </c>
      <c r="E19" s="8">
        <v>662.20965000000001</v>
      </c>
      <c r="F19" s="8">
        <f t="shared" si="3"/>
        <v>129.0962567519214</v>
      </c>
    </row>
    <row r="20" spans="1:6" ht="15" customHeight="1" x14ac:dyDescent="0.25">
      <c r="A20" s="14" t="s">
        <v>53</v>
      </c>
      <c r="B20" s="8">
        <v>0</v>
      </c>
      <c r="C20" s="8">
        <v>34.304960000000001</v>
      </c>
      <c r="D20" s="8"/>
      <c r="E20" s="8">
        <v>0</v>
      </c>
      <c r="F20" s="8"/>
    </row>
    <row r="21" spans="1:6" ht="15" customHeight="1" x14ac:dyDescent="0.25">
      <c r="A21" s="6" t="s">
        <v>13</v>
      </c>
      <c r="B21" s="8">
        <f t="shared" ref="B21:E21" si="8">B22+B23+B24+B25+B26</f>
        <v>1284248.2487600001</v>
      </c>
      <c r="C21" s="8">
        <f t="shared" si="8"/>
        <v>1315230.5029</v>
      </c>
      <c r="D21" s="8">
        <f t="shared" si="8"/>
        <v>538.45278122055004</v>
      </c>
      <c r="E21" s="8">
        <f t="shared" si="8"/>
        <v>1353294.82015</v>
      </c>
      <c r="F21" s="8">
        <f t="shared" si="3"/>
        <v>97.187285676170617</v>
      </c>
    </row>
    <row r="22" spans="1:6" ht="15" customHeight="1" x14ac:dyDescent="0.25">
      <c r="A22" s="6" t="s">
        <v>43</v>
      </c>
      <c r="B22" s="8">
        <v>84341.924509999997</v>
      </c>
      <c r="C22" s="8">
        <v>96981.200440000001</v>
      </c>
      <c r="D22" s="8">
        <f t="shared" si="6"/>
        <v>114.98575708751039</v>
      </c>
      <c r="E22" s="8">
        <v>86825.850630000001</v>
      </c>
      <c r="F22" s="8">
        <f t="shared" si="3"/>
        <v>111.69622841160066</v>
      </c>
    </row>
    <row r="23" spans="1:6" ht="15" customHeight="1" x14ac:dyDescent="0.25">
      <c r="A23" s="6" t="s">
        <v>14</v>
      </c>
      <c r="B23" s="8">
        <v>779183.29200000002</v>
      </c>
      <c r="C23" s="8">
        <v>773148.08725999994</v>
      </c>
      <c r="D23" s="8">
        <f t="shared" si="6"/>
        <v>99.225444795600154</v>
      </c>
      <c r="E23" s="8">
        <v>844893.49381000001</v>
      </c>
      <c r="F23" s="8">
        <f t="shared" si="3"/>
        <v>91.508349031489374</v>
      </c>
    </row>
    <row r="24" spans="1:6" ht="15" customHeight="1" x14ac:dyDescent="0.25">
      <c r="A24" s="6" t="s">
        <v>15</v>
      </c>
      <c r="B24" s="8">
        <v>210319.4</v>
      </c>
      <c r="C24" s="8">
        <v>224462.84387000001</v>
      </c>
      <c r="D24" s="8">
        <f t="shared" si="6"/>
        <v>106.72474525412304</v>
      </c>
      <c r="E24" s="8">
        <v>218105.28021999999</v>
      </c>
      <c r="F24" s="8">
        <f t="shared" si="3"/>
        <v>102.91490588562884</v>
      </c>
    </row>
    <row r="25" spans="1:6" ht="15" customHeight="1" x14ac:dyDescent="0.25">
      <c r="A25" s="6" t="s">
        <v>16</v>
      </c>
      <c r="B25" s="8">
        <v>1127</v>
      </c>
      <c r="C25" s="8">
        <v>1270.06889</v>
      </c>
      <c r="D25" s="8">
        <f t="shared" si="6"/>
        <v>112.69466637089619</v>
      </c>
      <c r="E25" s="8">
        <v>1957.058</v>
      </c>
      <c r="F25" s="8">
        <f t="shared" si="3"/>
        <v>64.896844651512637</v>
      </c>
    </row>
    <row r="26" spans="1:6" ht="30" customHeight="1" x14ac:dyDescent="0.25">
      <c r="A26" s="14" t="s">
        <v>44</v>
      </c>
      <c r="B26" s="8">
        <v>209276.63225</v>
      </c>
      <c r="C26" s="8">
        <v>219368.30244</v>
      </c>
      <c r="D26" s="8">
        <f t="shared" si="6"/>
        <v>104.82216771242028</v>
      </c>
      <c r="E26" s="8">
        <v>201513.13748999999</v>
      </c>
      <c r="F26" s="8">
        <f t="shared" si="3"/>
        <v>108.86054635067457</v>
      </c>
    </row>
    <row r="27" spans="1:6" ht="15" customHeight="1" x14ac:dyDescent="0.25">
      <c r="A27" s="6" t="s">
        <v>17</v>
      </c>
      <c r="B27" s="8">
        <f t="shared" ref="B27:E27" si="9">B28+B29</f>
        <v>59341</v>
      </c>
      <c r="C27" s="8">
        <f t="shared" si="9"/>
        <v>58789.079089999999</v>
      </c>
      <c r="D27" s="8">
        <f t="shared" si="9"/>
        <v>220.15890651191023</v>
      </c>
      <c r="E27" s="8">
        <f t="shared" si="9"/>
        <v>58698.327870000001</v>
      </c>
      <c r="F27" s="8">
        <f t="shared" si="3"/>
        <v>100.15460614176435</v>
      </c>
    </row>
    <row r="28" spans="1:6" ht="30" customHeight="1" x14ac:dyDescent="0.25">
      <c r="A28" s="6" t="s">
        <v>18</v>
      </c>
      <c r="B28" s="8">
        <v>59024</v>
      </c>
      <c r="C28" s="8">
        <v>58404.85009</v>
      </c>
      <c r="D28" s="8">
        <f t="shared" si="6"/>
        <v>98.951020076579027</v>
      </c>
      <c r="E28" s="8">
        <v>58374.772870000001</v>
      </c>
      <c r="F28" s="8">
        <f t="shared" si="3"/>
        <v>100.05152434608522</v>
      </c>
    </row>
    <row r="29" spans="1:6" ht="15" customHeight="1" x14ac:dyDescent="0.25">
      <c r="A29" s="14" t="s">
        <v>19</v>
      </c>
      <c r="B29" s="8">
        <v>317</v>
      </c>
      <c r="C29" s="8">
        <v>384.22899999999998</v>
      </c>
      <c r="D29" s="8">
        <f t="shared" si="6"/>
        <v>121.20788643533122</v>
      </c>
      <c r="E29" s="8">
        <v>323.55500000000001</v>
      </c>
      <c r="F29" s="8">
        <v>0</v>
      </c>
    </row>
    <row r="30" spans="1:6" ht="30" customHeight="1" x14ac:dyDescent="0.25">
      <c r="A30" s="14" t="s">
        <v>54</v>
      </c>
      <c r="B30" s="8">
        <f t="shared" ref="B30" si="10">SUM(B31:B39)</f>
        <v>614903.13531000004</v>
      </c>
      <c r="C30" s="8">
        <f t="shared" ref="C30" si="11">SUM(C31:C39)</f>
        <v>586562.95785000001</v>
      </c>
      <c r="D30" s="8">
        <f t="shared" ref="D30:F30" si="12">D31+D32+D33+D34+D35+D36+D37+D38+D39</f>
        <v>744.77319925660458</v>
      </c>
      <c r="E30" s="8">
        <f>SUM(E31:E39)</f>
        <v>659611.66901999991</v>
      </c>
      <c r="F30" s="8">
        <f t="shared" si="12"/>
        <v>654.10191112410314</v>
      </c>
    </row>
    <row r="31" spans="1:6" ht="45.2" customHeight="1" x14ac:dyDescent="0.25">
      <c r="A31" s="14" t="s">
        <v>20</v>
      </c>
      <c r="B31" s="8">
        <v>106911</v>
      </c>
      <c r="C31" s="8">
        <v>103313.81388</v>
      </c>
      <c r="D31" s="8">
        <f t="shared" si="6"/>
        <v>96.635345174958616</v>
      </c>
      <c r="E31" s="8">
        <v>110271.27088</v>
      </c>
      <c r="F31" s="8">
        <f t="shared" si="3"/>
        <v>93.690598698575556</v>
      </c>
    </row>
    <row r="32" spans="1:6" ht="15" customHeight="1" x14ac:dyDescent="0.25">
      <c r="A32" s="14" t="s">
        <v>39</v>
      </c>
      <c r="B32" s="8">
        <v>0</v>
      </c>
      <c r="C32" s="8">
        <v>13.70729</v>
      </c>
      <c r="D32" s="8">
        <v>0</v>
      </c>
      <c r="E32" s="8">
        <v>0.72477000000000003</v>
      </c>
      <c r="F32" s="8">
        <v>0</v>
      </c>
    </row>
    <row r="33" spans="1:6" ht="30" customHeight="1" x14ac:dyDescent="0.25">
      <c r="A33" s="17" t="s">
        <v>21</v>
      </c>
      <c r="B33" s="7">
        <v>130485.15535</v>
      </c>
      <c r="C33" s="8">
        <v>140150.48050000001</v>
      </c>
      <c r="D33" s="8">
        <f t="shared" si="6"/>
        <v>107.40722201240035</v>
      </c>
      <c r="E33" s="8">
        <v>150187.19263000001</v>
      </c>
      <c r="F33" s="8">
        <f t="shared" si="3"/>
        <v>93.317198388063389</v>
      </c>
    </row>
    <row r="34" spans="1:6" ht="30" customHeight="1" x14ac:dyDescent="0.25">
      <c r="A34" s="18" t="s">
        <v>22</v>
      </c>
      <c r="B34" s="8">
        <v>12937.7</v>
      </c>
      <c r="C34" s="8">
        <v>11345.73763</v>
      </c>
      <c r="D34" s="8">
        <f t="shared" si="6"/>
        <v>87.695167069881037</v>
      </c>
      <c r="E34" s="8">
        <v>12089.266079999999</v>
      </c>
      <c r="F34" s="8">
        <f t="shared" si="3"/>
        <v>93.849680823635239</v>
      </c>
    </row>
    <row r="35" spans="1:6" ht="15" customHeight="1" x14ac:dyDescent="0.25">
      <c r="A35" s="14" t="s">
        <v>32</v>
      </c>
      <c r="B35" s="9">
        <v>82189.955000000002</v>
      </c>
      <c r="C35" s="8">
        <v>59566.097289999998</v>
      </c>
      <c r="D35" s="8">
        <f t="shared" si="6"/>
        <v>72.473694978905883</v>
      </c>
      <c r="E35" s="8">
        <v>111239.41254</v>
      </c>
      <c r="F35" s="8">
        <f t="shared" si="3"/>
        <v>53.547655394692896</v>
      </c>
    </row>
    <row r="36" spans="1:6" ht="15" customHeight="1" x14ac:dyDescent="0.25">
      <c r="A36" s="14" t="s">
        <v>23</v>
      </c>
      <c r="B36" s="8">
        <v>72085.7</v>
      </c>
      <c r="C36" s="8">
        <v>47614.104610000002</v>
      </c>
      <c r="D36" s="8">
        <f t="shared" si="6"/>
        <v>66.052080523599003</v>
      </c>
      <c r="E36" s="8">
        <v>42122.135979999999</v>
      </c>
      <c r="F36" s="8">
        <f t="shared" si="3"/>
        <v>113.03820070427493</v>
      </c>
    </row>
    <row r="37" spans="1:6" ht="15" customHeight="1" x14ac:dyDescent="0.25">
      <c r="A37" s="14" t="s">
        <v>24</v>
      </c>
      <c r="B37" s="8">
        <v>501</v>
      </c>
      <c r="C37" s="8">
        <v>385.49900000000002</v>
      </c>
      <c r="D37" s="8">
        <f t="shared" si="6"/>
        <v>76.945908183632739</v>
      </c>
      <c r="E37" s="8">
        <v>920.21789999999999</v>
      </c>
      <c r="F37" s="8">
        <f t="shared" si="3"/>
        <v>41.892143154355075</v>
      </c>
    </row>
    <row r="38" spans="1:6" ht="15" customHeight="1" x14ac:dyDescent="0.25">
      <c r="A38" s="14" t="s">
        <v>25</v>
      </c>
      <c r="B38" s="8">
        <v>206873.3</v>
      </c>
      <c r="C38" s="8">
        <v>220347.73037999999</v>
      </c>
      <c r="D38" s="8">
        <f t="shared" si="6"/>
        <v>106.51337334494109</v>
      </c>
      <c r="E38" s="8">
        <v>227134.91368999999</v>
      </c>
      <c r="F38" s="8">
        <f t="shared" si="3"/>
        <v>97.011827376189586</v>
      </c>
    </row>
    <row r="39" spans="1:6" ht="15" customHeight="1" x14ac:dyDescent="0.25">
      <c r="A39" s="13" t="s">
        <v>33</v>
      </c>
      <c r="B39" s="8">
        <v>2919.3249599999999</v>
      </c>
      <c r="C39" s="8">
        <v>3825.7872699999998</v>
      </c>
      <c r="D39" s="8">
        <f t="shared" si="6"/>
        <v>131.05040796828592</v>
      </c>
      <c r="E39" s="8">
        <v>5646.5345500000003</v>
      </c>
      <c r="F39" s="8">
        <f t="shared" si="3"/>
        <v>67.754606584316392</v>
      </c>
    </row>
    <row r="40" spans="1:6" ht="15" customHeight="1" x14ac:dyDescent="0.25">
      <c r="A40" s="5" t="s">
        <v>37</v>
      </c>
      <c r="B40" s="10">
        <f>B41+B46</f>
        <v>25884773.370000001</v>
      </c>
      <c r="C40" s="10">
        <f>C41+C46</f>
        <v>25546251.140000001</v>
      </c>
      <c r="D40" s="10">
        <f t="shared" ref="D40:D47" si="13">C40/B40*100</f>
        <v>98.692195503661068</v>
      </c>
      <c r="E40" s="10">
        <f>E41+E46</f>
        <v>21519154.578990001</v>
      </c>
      <c r="F40" s="10">
        <f t="shared" ref="F40:F47" si="14">C40/E40*100</f>
        <v>118.71400916903032</v>
      </c>
    </row>
    <row r="41" spans="1:6" ht="30" customHeight="1" x14ac:dyDescent="0.25">
      <c r="A41" s="14" t="s">
        <v>26</v>
      </c>
      <c r="B41" s="8">
        <v>25786692.350000001</v>
      </c>
      <c r="C41" s="8">
        <v>25446925.75</v>
      </c>
      <c r="D41" s="8">
        <f t="shared" si="13"/>
        <v>98.682395572924264</v>
      </c>
      <c r="E41" s="8">
        <v>21701378.7773</v>
      </c>
      <c r="F41" s="8">
        <f t="shared" si="14"/>
        <v>117.25948849212247</v>
      </c>
    </row>
    <row r="42" spans="1:6" ht="15" customHeight="1" x14ac:dyDescent="0.25">
      <c r="A42" s="19" t="s">
        <v>27</v>
      </c>
      <c r="B42" s="25">
        <v>11374943.699999999</v>
      </c>
      <c r="C42" s="8">
        <v>11374943.699999999</v>
      </c>
      <c r="D42" s="8">
        <f t="shared" si="13"/>
        <v>100</v>
      </c>
      <c r="E42" s="8">
        <v>10411667.6</v>
      </c>
      <c r="F42" s="8">
        <f>C42/E42*100</f>
        <v>109.25189063853709</v>
      </c>
    </row>
    <row r="43" spans="1:6" ht="30" customHeight="1" x14ac:dyDescent="0.25">
      <c r="A43" s="15" t="s">
        <v>28</v>
      </c>
      <c r="B43" s="8">
        <v>9527003.9499999993</v>
      </c>
      <c r="C43" s="8">
        <v>9395113.8499999996</v>
      </c>
      <c r="D43" s="8">
        <f t="shared" si="13"/>
        <v>98.615618292044488</v>
      </c>
      <c r="E43" s="8">
        <v>8644310.1775599997</v>
      </c>
      <c r="F43" s="8">
        <f t="shared" ref="F43:F46" si="15">C43/E43*100</f>
        <v>108.68552443188622</v>
      </c>
    </row>
    <row r="44" spans="1:6" ht="15" customHeight="1" x14ac:dyDescent="0.25">
      <c r="A44" s="19" t="s">
        <v>29</v>
      </c>
      <c r="B44" s="8">
        <v>2497796.2200000002</v>
      </c>
      <c r="C44" s="8">
        <v>2392171.67</v>
      </c>
      <c r="D44" s="8">
        <f t="shared" si="13"/>
        <v>95.771290341691667</v>
      </c>
      <c r="E44" s="8">
        <v>1440078.2653399999</v>
      </c>
      <c r="F44" s="8">
        <f t="shared" si="15"/>
        <v>166.11400418818297</v>
      </c>
    </row>
    <row r="45" spans="1:6" ht="15" customHeight="1" x14ac:dyDescent="0.25">
      <c r="A45" s="19" t="s">
        <v>30</v>
      </c>
      <c r="B45" s="8">
        <v>2386948.4900000002</v>
      </c>
      <c r="C45" s="8">
        <v>2284696.5299999998</v>
      </c>
      <c r="D45" s="8">
        <f t="shared" si="13"/>
        <v>95.716205840704987</v>
      </c>
      <c r="E45" s="8">
        <v>1205322.7344000002</v>
      </c>
      <c r="F45" s="8">
        <f t="shared" si="15"/>
        <v>189.55060456378956</v>
      </c>
    </row>
    <row r="46" spans="1:6" ht="15" customHeight="1" x14ac:dyDescent="0.25">
      <c r="A46" s="20" t="s">
        <v>36</v>
      </c>
      <c r="B46" s="8">
        <v>98081.019999999553</v>
      </c>
      <c r="C46" s="8">
        <v>99325.39</v>
      </c>
      <c r="D46" s="8">
        <f t="shared" si="13"/>
        <v>101.26871641424655</v>
      </c>
      <c r="E46" s="8">
        <v>-182224.19830999896</v>
      </c>
      <c r="F46" s="8">
        <f t="shared" si="15"/>
        <v>-54.507244878107855</v>
      </c>
    </row>
    <row r="47" spans="1:6" x14ac:dyDescent="0.25">
      <c r="A47" s="22" t="s">
        <v>31</v>
      </c>
      <c r="B47" s="23">
        <f>B7+B40</f>
        <v>34884746.723839998</v>
      </c>
      <c r="C47" s="23">
        <f>C7+C40</f>
        <v>34587582.680979997</v>
      </c>
      <c r="D47" s="10">
        <f t="shared" si="13"/>
        <v>99.148154793232536</v>
      </c>
      <c r="E47" s="23">
        <f>E7+E40</f>
        <v>30340866.289390001</v>
      </c>
      <c r="F47" s="10">
        <f t="shared" si="14"/>
        <v>113.99668800186843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6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43"/>
  <sheetViews>
    <sheetView zoomScale="90" zoomScaleNormal="90" zoomScaleSheetLayoutView="80" workbookViewId="0">
      <selection activeCell="B6" sqref="B6"/>
    </sheetView>
  </sheetViews>
  <sheetFormatPr defaultColWidth="8.85546875" defaultRowHeight="15.75" x14ac:dyDescent="0.25"/>
  <cols>
    <col min="1" max="1" width="68" style="3" customWidth="1"/>
    <col min="2" max="2" width="16.5703125" style="4" customWidth="1"/>
    <col min="3" max="3" width="14.7109375" style="4" customWidth="1"/>
    <col min="4" max="4" width="14.7109375" style="1" customWidth="1"/>
    <col min="5" max="5" width="14.5703125" style="1" customWidth="1"/>
    <col min="6" max="6" width="14.7109375" style="1" customWidth="1"/>
    <col min="7" max="7" width="15.140625" style="1" customWidth="1"/>
    <col min="8" max="253" width="9.140625" style="1" customWidth="1"/>
    <col min="254" max="254" width="89" style="1" customWidth="1"/>
    <col min="255" max="16384" width="8.85546875" style="1"/>
  </cols>
  <sheetData>
    <row r="1" spans="1:6" x14ac:dyDescent="0.25">
      <c r="A1" s="31" t="s">
        <v>0</v>
      </c>
      <c r="B1" s="31"/>
      <c r="C1" s="31"/>
      <c r="D1" s="31"/>
      <c r="E1" s="32"/>
      <c r="F1" s="32"/>
    </row>
    <row r="2" spans="1:6" x14ac:dyDescent="0.25">
      <c r="A2" s="33" t="s">
        <v>34</v>
      </c>
      <c r="B2" s="33"/>
      <c r="C2" s="33"/>
      <c r="D2" s="33"/>
      <c r="E2" s="34"/>
      <c r="F2" s="34"/>
    </row>
    <row r="3" spans="1:6" x14ac:dyDescent="0.25">
      <c r="A3" s="35" t="s">
        <v>47</v>
      </c>
      <c r="B3" s="35"/>
      <c r="C3" s="35"/>
      <c r="D3" s="35"/>
      <c r="E3" s="34"/>
      <c r="F3" s="34"/>
    </row>
    <row r="4" spans="1:6" s="2" customFormat="1" ht="15.95" hidden="1" customHeight="1" x14ac:dyDescent="0.25">
      <c r="A4" s="36" t="s">
        <v>1</v>
      </c>
      <c r="B4" s="36"/>
      <c r="C4" s="36"/>
    </row>
    <row r="5" spans="1:6" x14ac:dyDescent="0.25">
      <c r="A5" s="3" t="s">
        <v>7</v>
      </c>
      <c r="D5" s="4"/>
      <c r="F5" s="4" t="s">
        <v>35</v>
      </c>
    </row>
    <row r="6" spans="1:6" ht="128.25" customHeight="1" x14ac:dyDescent="0.25">
      <c r="A6" s="11" t="s">
        <v>8</v>
      </c>
      <c r="B6" s="30" t="s">
        <v>55</v>
      </c>
      <c r="C6" s="12" t="s">
        <v>48</v>
      </c>
      <c r="D6" s="12" t="s">
        <v>49</v>
      </c>
      <c r="E6" s="12" t="s">
        <v>50</v>
      </c>
      <c r="F6" s="12" t="s">
        <v>38</v>
      </c>
    </row>
    <row r="7" spans="1:6" ht="15" customHeight="1" x14ac:dyDescent="0.25">
      <c r="A7" s="21" t="s">
        <v>2</v>
      </c>
      <c r="B7" s="10">
        <f>B8+B11+B15+B19+B23+B26</f>
        <v>6524625.5</v>
      </c>
      <c r="C7" s="10">
        <f>C8+C11+C15+C19+C23+C26</f>
        <v>6585185.3945300002</v>
      </c>
      <c r="D7" s="10">
        <f t="shared" ref="D7:D16" si="0">C7/B7*100</f>
        <v>100.92817426118941</v>
      </c>
      <c r="E7" s="10">
        <f>E8+E11+E15+E19+E23+E26</f>
        <v>6383186.8107000003</v>
      </c>
      <c r="F7" s="10">
        <f>C7/E7*100</f>
        <v>103.16454131487103</v>
      </c>
    </row>
    <row r="8" spans="1:6" ht="15" customHeight="1" x14ac:dyDescent="0.25">
      <c r="A8" s="14" t="s">
        <v>9</v>
      </c>
      <c r="B8" s="8">
        <f>B9+B10</f>
        <v>3869312.9</v>
      </c>
      <c r="C8" s="8">
        <f>C9+C10</f>
        <v>3927729.7593599996</v>
      </c>
      <c r="D8" s="8">
        <f t="shared" si="0"/>
        <v>101.50974761849835</v>
      </c>
      <c r="E8" s="8">
        <f>E9+E10</f>
        <v>3770992.0295700002</v>
      </c>
      <c r="F8" s="8">
        <f t="shared" ref="F8:F35" si="1">C8/E8*100</f>
        <v>104.15640575638851</v>
      </c>
    </row>
    <row r="9" spans="1:6" ht="15" customHeight="1" x14ac:dyDescent="0.25">
      <c r="A9" s="15" t="s">
        <v>3</v>
      </c>
      <c r="B9" s="7">
        <v>1041998.9</v>
      </c>
      <c r="C9" s="8">
        <v>1064282.1756</v>
      </c>
      <c r="D9" s="8">
        <f t="shared" si="0"/>
        <v>102.13851239190367</v>
      </c>
      <c r="E9" s="8">
        <v>1132712.0229</v>
      </c>
      <c r="F9" s="8">
        <f t="shared" si="1"/>
        <v>93.958760398357555</v>
      </c>
    </row>
    <row r="10" spans="1:6" ht="15" customHeight="1" x14ac:dyDescent="0.25">
      <c r="A10" s="15" t="s">
        <v>4</v>
      </c>
      <c r="B10" s="8">
        <v>2827314</v>
      </c>
      <c r="C10" s="8">
        <v>2863447.5837599998</v>
      </c>
      <c r="D10" s="8">
        <f t="shared" si="0"/>
        <v>101.27801806803205</v>
      </c>
      <c r="E10" s="8">
        <v>2638280.00667</v>
      </c>
      <c r="F10" s="8">
        <f t="shared" si="1"/>
        <v>108.53463531242853</v>
      </c>
    </row>
    <row r="11" spans="1:6" ht="30" customHeight="1" x14ac:dyDescent="0.25">
      <c r="A11" s="14" t="s">
        <v>10</v>
      </c>
      <c r="B11" s="8">
        <f>B12+B13+B14</f>
        <v>1254676.4000000001</v>
      </c>
      <c r="C11" s="8">
        <f>C12+C13+C14</f>
        <v>1233753.2626400001</v>
      </c>
      <c r="D11" s="8">
        <f t="shared" si="0"/>
        <v>98.332387748745404</v>
      </c>
      <c r="E11" s="8">
        <f t="shared" ref="E11" si="2">E12+E13+E14</f>
        <v>1190084.5416999999</v>
      </c>
      <c r="F11" s="8">
        <f t="shared" si="1"/>
        <v>103.66937972974766</v>
      </c>
    </row>
    <row r="12" spans="1:6" ht="15" customHeight="1" x14ac:dyDescent="0.25">
      <c r="A12" s="16" t="s">
        <v>5</v>
      </c>
      <c r="B12" s="7">
        <v>30000</v>
      </c>
      <c r="C12" s="8">
        <v>30744.168890000001</v>
      </c>
      <c r="D12" s="8">
        <f t="shared" si="0"/>
        <v>102.48056296666668</v>
      </c>
      <c r="E12" s="8">
        <v>22985.551100000001</v>
      </c>
      <c r="F12" s="8">
        <f t="shared" si="1"/>
        <v>133.75432573378674</v>
      </c>
    </row>
    <row r="13" spans="1:6" ht="15" customHeight="1" x14ac:dyDescent="0.25">
      <c r="A13" s="16" t="s">
        <v>46</v>
      </c>
      <c r="B13" s="7">
        <v>114430.3</v>
      </c>
      <c r="C13" s="8">
        <v>113117.67838</v>
      </c>
      <c r="D13" s="8">
        <f t="shared" si="0"/>
        <v>98.852907298154406</v>
      </c>
      <c r="E13" s="8">
        <v>119340.42124</v>
      </c>
      <c r="F13" s="8">
        <f t="shared" si="1"/>
        <v>94.785720717806313</v>
      </c>
    </row>
    <row r="14" spans="1:6" ht="15" customHeight="1" x14ac:dyDescent="0.25">
      <c r="A14" s="16" t="s">
        <v>6</v>
      </c>
      <c r="B14" s="7">
        <v>1110246.1000000001</v>
      </c>
      <c r="C14" s="8">
        <v>1089891.4153700001</v>
      </c>
      <c r="D14" s="8">
        <f t="shared" si="0"/>
        <v>98.166651102850082</v>
      </c>
      <c r="E14" s="8">
        <v>1047758.56936</v>
      </c>
      <c r="F14" s="8">
        <f t="shared" si="1"/>
        <v>104.02123611699363</v>
      </c>
    </row>
    <row r="15" spans="1:6" ht="15" customHeight="1" x14ac:dyDescent="0.25">
      <c r="A15" s="14" t="s">
        <v>11</v>
      </c>
      <c r="B15" s="7">
        <f>B16+B17+B18</f>
        <v>487191</v>
      </c>
      <c r="C15" s="7">
        <f>C16+C17+C18</f>
        <v>486222.75425999996</v>
      </c>
      <c r="D15" s="8">
        <f t="shared" si="0"/>
        <v>99.801259518340842</v>
      </c>
      <c r="E15" s="7">
        <f>E16+E17+E18</f>
        <v>438409.43761999998</v>
      </c>
      <c r="F15" s="8">
        <f t="shared" si="1"/>
        <v>110.90608744637545</v>
      </c>
    </row>
    <row r="16" spans="1:6" ht="30" customHeight="1" x14ac:dyDescent="0.25">
      <c r="A16" s="6" t="s">
        <v>12</v>
      </c>
      <c r="B16" s="7">
        <v>487191</v>
      </c>
      <c r="C16" s="8">
        <v>486188.94091</v>
      </c>
      <c r="D16" s="8">
        <f t="shared" si="0"/>
        <v>99.794319047355145</v>
      </c>
      <c r="E16" s="8">
        <v>438411.00521999999</v>
      </c>
      <c r="F16" s="8">
        <f t="shared" si="1"/>
        <v>110.89797818054873</v>
      </c>
    </row>
    <row r="17" spans="1:6" ht="15" customHeight="1" x14ac:dyDescent="0.25">
      <c r="A17" s="6" t="s">
        <v>41</v>
      </c>
      <c r="B17" s="7">
        <v>0</v>
      </c>
      <c r="C17" s="8">
        <v>-0.49160999999999999</v>
      </c>
      <c r="D17" s="8">
        <v>0</v>
      </c>
      <c r="E17" s="8">
        <v>-1.5676000000000001</v>
      </c>
      <c r="F17" s="8">
        <f t="shared" si="1"/>
        <v>31.360678744577697</v>
      </c>
    </row>
    <row r="18" spans="1:6" ht="15" customHeight="1" x14ac:dyDescent="0.25">
      <c r="A18" s="14" t="s">
        <v>53</v>
      </c>
      <c r="B18" s="8">
        <v>0</v>
      </c>
      <c r="C18" s="8">
        <v>34.304960000000001</v>
      </c>
      <c r="D18" s="8"/>
      <c r="E18" s="8">
        <v>0</v>
      </c>
      <c r="F18" s="8"/>
    </row>
    <row r="19" spans="1:6" ht="15" customHeight="1" x14ac:dyDescent="0.25">
      <c r="A19" s="6" t="s">
        <v>13</v>
      </c>
      <c r="B19" s="8">
        <f>B20+B21+B22</f>
        <v>596712.4</v>
      </c>
      <c r="C19" s="8">
        <f>C20+C21+C22</f>
        <v>612306.95590000006</v>
      </c>
      <c r="D19" s="8">
        <f t="shared" ref="D19:D27" si="3">C19/B19*100</f>
        <v>102.61341240771938</v>
      </c>
      <c r="E19" s="8">
        <f t="shared" ref="E19" si="4">E20+E21+E22</f>
        <v>642509.08465999993</v>
      </c>
      <c r="F19" s="8">
        <f t="shared" si="1"/>
        <v>95.299346035553398</v>
      </c>
    </row>
    <row r="20" spans="1:6" ht="15" customHeight="1" x14ac:dyDescent="0.25">
      <c r="A20" s="6" t="s">
        <v>14</v>
      </c>
      <c r="B20" s="8">
        <v>385266</v>
      </c>
      <c r="C20" s="8">
        <v>386574.04314000002</v>
      </c>
      <c r="D20" s="8">
        <f t="shared" si="3"/>
        <v>100.33951688962949</v>
      </c>
      <c r="E20" s="8">
        <v>422446.74644000002</v>
      </c>
      <c r="F20" s="8">
        <f t="shared" si="1"/>
        <v>91.508349016224471</v>
      </c>
    </row>
    <row r="21" spans="1:6" ht="15" customHeight="1" x14ac:dyDescent="0.25">
      <c r="A21" s="6" t="s">
        <v>15</v>
      </c>
      <c r="B21" s="8">
        <v>210319.4</v>
      </c>
      <c r="C21" s="8">
        <v>224462.84387000001</v>
      </c>
      <c r="D21" s="8">
        <f t="shared" si="3"/>
        <v>106.72474525412304</v>
      </c>
      <c r="E21" s="8">
        <v>218105.28021999999</v>
      </c>
      <c r="F21" s="8">
        <f t="shared" si="1"/>
        <v>102.91490588562884</v>
      </c>
    </row>
    <row r="22" spans="1:6" ht="30" customHeight="1" x14ac:dyDescent="0.25">
      <c r="A22" s="14" t="s">
        <v>16</v>
      </c>
      <c r="B22" s="8">
        <v>1127</v>
      </c>
      <c r="C22" s="8">
        <v>1270.06889</v>
      </c>
      <c r="D22" s="8">
        <f t="shared" si="3"/>
        <v>112.69466637089619</v>
      </c>
      <c r="E22" s="8">
        <v>1957.058</v>
      </c>
      <c r="F22" s="8">
        <f t="shared" si="1"/>
        <v>64.896844651512637</v>
      </c>
    </row>
    <row r="23" spans="1:6" ht="15" customHeight="1" x14ac:dyDescent="0.25">
      <c r="A23" s="6" t="s">
        <v>17</v>
      </c>
      <c r="B23" s="8">
        <f>B24+B25</f>
        <v>59341</v>
      </c>
      <c r="C23" s="8">
        <f>C24+C25</f>
        <v>58789.079089999999</v>
      </c>
      <c r="D23" s="8">
        <f t="shared" si="3"/>
        <v>99.069916398442899</v>
      </c>
      <c r="E23" s="8">
        <f t="shared" ref="E23" si="5">E24+E25</f>
        <v>58698.327870000001</v>
      </c>
      <c r="F23" s="8">
        <f t="shared" si="1"/>
        <v>100.15460614176435</v>
      </c>
    </row>
    <row r="24" spans="1:6" ht="30" customHeight="1" x14ac:dyDescent="0.25">
      <c r="A24" s="6" t="s">
        <v>18</v>
      </c>
      <c r="B24" s="8">
        <v>59024</v>
      </c>
      <c r="C24" s="8">
        <v>58404.85009</v>
      </c>
      <c r="D24" s="8">
        <f t="shared" si="3"/>
        <v>98.951020076579027</v>
      </c>
      <c r="E24" s="8">
        <v>58374.772870000001</v>
      </c>
      <c r="F24" s="8">
        <f t="shared" si="1"/>
        <v>100.05152434608522</v>
      </c>
    </row>
    <row r="25" spans="1:6" ht="15" customHeight="1" x14ac:dyDescent="0.25">
      <c r="A25" s="14" t="s">
        <v>19</v>
      </c>
      <c r="B25" s="8">
        <v>317</v>
      </c>
      <c r="C25" s="8">
        <v>384.22899999999998</v>
      </c>
      <c r="D25" s="8">
        <f t="shared" si="3"/>
        <v>121.20788643533122</v>
      </c>
      <c r="E25" s="8">
        <v>323.55500000000001</v>
      </c>
      <c r="F25" s="8">
        <f t="shared" si="1"/>
        <v>118.75229868183152</v>
      </c>
    </row>
    <row r="26" spans="1:6" ht="30" customHeight="1" x14ac:dyDescent="0.25">
      <c r="A26" s="14" t="s">
        <v>54</v>
      </c>
      <c r="B26" s="8">
        <f>SUM(B27:B35)</f>
        <v>257391.8</v>
      </c>
      <c r="C26" s="8">
        <f>SUM(C27:C35)</f>
        <v>266383.58327999996</v>
      </c>
      <c r="D26" s="8">
        <f t="shared" si="3"/>
        <v>103.49342258766596</v>
      </c>
      <c r="E26" s="8">
        <f>SUM(E27:E35)</f>
        <v>282493.38928</v>
      </c>
      <c r="F26" s="8">
        <f t="shared" si="1"/>
        <v>94.297280357229013</v>
      </c>
    </row>
    <row r="27" spans="1:6" ht="30" customHeight="1" x14ac:dyDescent="0.25">
      <c r="A27" s="14" t="s">
        <v>20</v>
      </c>
      <c r="B27" s="8">
        <v>17212.7</v>
      </c>
      <c r="C27" s="8">
        <v>17844.085780000001</v>
      </c>
      <c r="D27" s="8">
        <f t="shared" si="3"/>
        <v>103.66813910658989</v>
      </c>
      <c r="E27" s="8">
        <v>25820.625209999998</v>
      </c>
      <c r="F27" s="8">
        <f t="shared" si="1"/>
        <v>69.107876493591704</v>
      </c>
    </row>
    <row r="28" spans="1:6" ht="15" customHeight="1" x14ac:dyDescent="0.25">
      <c r="A28" s="14" t="s">
        <v>39</v>
      </c>
      <c r="B28" s="8">
        <v>0</v>
      </c>
      <c r="C28" s="8">
        <v>0.83511000000000002</v>
      </c>
      <c r="D28" s="8">
        <v>0</v>
      </c>
      <c r="E28" s="8">
        <v>6.0000000000000002E-5</v>
      </c>
      <c r="F28" s="8">
        <v>0</v>
      </c>
    </row>
    <row r="29" spans="1:6" ht="30" customHeight="1" x14ac:dyDescent="0.25">
      <c r="A29" s="17" t="s">
        <v>21</v>
      </c>
      <c r="B29" s="7">
        <v>20827.3</v>
      </c>
      <c r="C29" s="8">
        <v>21841.850750000001</v>
      </c>
      <c r="D29" s="8">
        <f t="shared" ref="D29:D34" si="6">C29/B29*100</f>
        <v>104.8712543152497</v>
      </c>
      <c r="E29" s="8">
        <v>38447.899920000003</v>
      </c>
      <c r="F29" s="8">
        <f t="shared" si="1"/>
        <v>56.80895652414609</v>
      </c>
    </row>
    <row r="30" spans="1:6" ht="30" customHeight="1" x14ac:dyDescent="0.25">
      <c r="A30" s="18" t="s">
        <v>22</v>
      </c>
      <c r="B30" s="8">
        <v>7023.3</v>
      </c>
      <c r="C30" s="8">
        <v>7057.8283499999998</v>
      </c>
      <c r="D30" s="8">
        <f t="shared" si="6"/>
        <v>100.49162573149373</v>
      </c>
      <c r="E30" s="8">
        <v>8312.4143199999999</v>
      </c>
      <c r="F30" s="8">
        <f t="shared" si="1"/>
        <v>84.907080882849925</v>
      </c>
    </row>
    <row r="31" spans="1:6" ht="15" customHeight="1" x14ac:dyDescent="0.25">
      <c r="A31" s="14" t="s">
        <v>32</v>
      </c>
      <c r="B31" s="8">
        <v>4663.6000000000004</v>
      </c>
      <c r="C31" s="8">
        <v>5270.89066</v>
      </c>
      <c r="D31" s="8">
        <f t="shared" si="6"/>
        <v>113.02192855304914</v>
      </c>
      <c r="E31" s="8">
        <v>14842.53961</v>
      </c>
      <c r="F31" s="8">
        <f t="shared" si="1"/>
        <v>35.512053856664764</v>
      </c>
    </row>
    <row r="32" spans="1:6" ht="15" customHeight="1" x14ac:dyDescent="0.25">
      <c r="A32" s="14" t="s">
        <v>23</v>
      </c>
      <c r="B32" s="8">
        <v>8460</v>
      </c>
      <c r="C32" s="8">
        <v>8472.4376900000007</v>
      </c>
      <c r="D32" s="8">
        <f t="shared" si="6"/>
        <v>100.14701761229314</v>
      </c>
      <c r="E32" s="8">
        <v>5026.8651</v>
      </c>
      <c r="F32" s="8">
        <f t="shared" si="1"/>
        <v>168.54316798753962</v>
      </c>
    </row>
    <row r="33" spans="1:7" ht="15" customHeight="1" x14ac:dyDescent="0.25">
      <c r="A33" s="14" t="s">
        <v>24</v>
      </c>
      <c r="B33" s="8">
        <v>340</v>
      </c>
      <c r="C33" s="8">
        <v>357.50400000000002</v>
      </c>
      <c r="D33" s="8">
        <f t="shared" si="6"/>
        <v>105.14823529411765</v>
      </c>
      <c r="E33" s="8">
        <v>867.64390000000003</v>
      </c>
      <c r="F33" s="8">
        <f t="shared" si="1"/>
        <v>41.20400085795567</v>
      </c>
    </row>
    <row r="34" spans="1:7" ht="15" customHeight="1" x14ac:dyDescent="0.25">
      <c r="A34" s="14" t="s">
        <v>25</v>
      </c>
      <c r="B34" s="8">
        <v>198864.9</v>
      </c>
      <c r="C34" s="8">
        <v>204920.83137</v>
      </c>
      <c r="D34" s="8">
        <f t="shared" si="6"/>
        <v>103.04524899567495</v>
      </c>
      <c r="E34" s="8">
        <v>187882.04931</v>
      </c>
      <c r="F34" s="8">
        <f t="shared" si="1"/>
        <v>109.06887173233164</v>
      </c>
    </row>
    <row r="35" spans="1:7" ht="15" customHeight="1" x14ac:dyDescent="0.25">
      <c r="A35" s="13" t="s">
        <v>33</v>
      </c>
      <c r="B35" s="8">
        <v>0</v>
      </c>
      <c r="C35" s="8">
        <v>617.31957</v>
      </c>
      <c r="D35" s="8">
        <v>0</v>
      </c>
      <c r="E35" s="8">
        <v>1293.35185</v>
      </c>
      <c r="F35" s="8">
        <f t="shared" si="1"/>
        <v>47.730211233702569</v>
      </c>
    </row>
    <row r="36" spans="1:7" ht="15" customHeight="1" x14ac:dyDescent="0.25">
      <c r="A36" s="5" t="s">
        <v>37</v>
      </c>
      <c r="B36" s="10">
        <f>B37+B42</f>
        <v>25762942.600000001</v>
      </c>
      <c r="C36" s="10">
        <f>C37+C42</f>
        <v>25544360.100000001</v>
      </c>
      <c r="D36" s="8">
        <f>C36/B36*100</f>
        <v>99.151562368500549</v>
      </c>
      <c r="E36" s="10">
        <f>E37+E42</f>
        <v>21502295.899999999</v>
      </c>
      <c r="F36" s="10">
        <f>C36/E36*100</f>
        <v>118.79829120945176</v>
      </c>
    </row>
    <row r="37" spans="1:7" ht="30" customHeight="1" x14ac:dyDescent="0.25">
      <c r="A37" s="14" t="s">
        <v>26</v>
      </c>
      <c r="B37" s="8">
        <v>25742565.800000001</v>
      </c>
      <c r="C37" s="8">
        <v>25446925.800000001</v>
      </c>
      <c r="D37" s="8">
        <f t="shared" ref="D37:D43" si="7">C37/B37*100</f>
        <v>98.851551930382939</v>
      </c>
      <c r="E37" s="8">
        <v>21701378.800000001</v>
      </c>
      <c r="F37" s="8">
        <f t="shared" ref="F37:F43" si="8">C37/E37*100</f>
        <v>117.25948859986721</v>
      </c>
      <c r="G37" s="28"/>
    </row>
    <row r="38" spans="1:7" ht="15" customHeight="1" x14ac:dyDescent="0.25">
      <c r="A38" s="19" t="s">
        <v>27</v>
      </c>
      <c r="B38" s="25">
        <v>11308365.4</v>
      </c>
      <c r="C38" s="8">
        <v>11374943.699999999</v>
      </c>
      <c r="D38" s="8">
        <f t="shared" si="7"/>
        <v>100.58875264147372</v>
      </c>
      <c r="E38" s="26">
        <v>10411667.6</v>
      </c>
      <c r="F38" s="8">
        <f>C38/E38*100</f>
        <v>109.25189063853709</v>
      </c>
      <c r="G38" s="28"/>
    </row>
    <row r="39" spans="1:7" ht="30" customHeight="1" x14ac:dyDescent="0.25">
      <c r="A39" s="15" t="s">
        <v>28</v>
      </c>
      <c r="B39" s="8">
        <v>9550768.4000000004</v>
      </c>
      <c r="C39" s="8">
        <v>9395113.9000000004</v>
      </c>
      <c r="D39" s="8">
        <f t="shared" si="7"/>
        <v>98.370241079241325</v>
      </c>
      <c r="E39" s="26">
        <v>8644310.1999999993</v>
      </c>
      <c r="F39" s="8">
        <f t="shared" ref="F39:F42" si="9">C39/E39*100</f>
        <v>108.68552472816167</v>
      </c>
    </row>
    <row r="40" spans="1:7" ht="15" customHeight="1" x14ac:dyDescent="0.25">
      <c r="A40" s="19" t="s">
        <v>29</v>
      </c>
      <c r="B40" s="8">
        <v>2499025.2999999998</v>
      </c>
      <c r="C40" s="8">
        <v>2392171.7000000002</v>
      </c>
      <c r="D40" s="8">
        <f t="shared" si="7"/>
        <v>95.724188946786597</v>
      </c>
      <c r="E40" s="26">
        <v>1440078.3</v>
      </c>
      <c r="F40" s="8">
        <f t="shared" si="9"/>
        <v>166.11400227334863</v>
      </c>
    </row>
    <row r="41" spans="1:7" ht="15" customHeight="1" x14ac:dyDescent="0.25">
      <c r="A41" s="19" t="s">
        <v>30</v>
      </c>
      <c r="B41" s="8">
        <v>2384406.7000000002</v>
      </c>
      <c r="C41" s="8">
        <v>2284696.5</v>
      </c>
      <c r="D41" s="8">
        <f t="shared" si="7"/>
        <v>95.818238558044641</v>
      </c>
      <c r="E41" s="26">
        <v>1205322.7</v>
      </c>
      <c r="F41" s="8">
        <f t="shared" si="9"/>
        <v>189.55060748461804</v>
      </c>
    </row>
    <row r="42" spans="1:7" ht="15" customHeight="1" x14ac:dyDescent="0.25">
      <c r="A42" s="20" t="s">
        <v>36</v>
      </c>
      <c r="B42" s="8">
        <v>20376.800000000745</v>
      </c>
      <c r="C42" s="24">
        <f>11235.5+89091.6-2892.8</f>
        <v>97434.3</v>
      </c>
      <c r="D42" s="8">
        <f t="shared" si="7"/>
        <v>478.16291076124043</v>
      </c>
      <c r="E42" s="26">
        <v>-199082.90000000224</v>
      </c>
      <c r="F42" s="8">
        <f t="shared" si="9"/>
        <v>-48.941571576463325</v>
      </c>
    </row>
    <row r="43" spans="1:7" x14ac:dyDescent="0.25">
      <c r="A43" s="22" t="s">
        <v>31</v>
      </c>
      <c r="B43" s="23">
        <f>B7+B36</f>
        <v>32287568.100000001</v>
      </c>
      <c r="C43" s="23">
        <f>C7+C36</f>
        <v>32129545.49453</v>
      </c>
      <c r="D43" s="8">
        <f t="shared" si="7"/>
        <v>99.510577554244477</v>
      </c>
      <c r="E43" s="27">
        <f>E7+E36</f>
        <v>27885482.710699998</v>
      </c>
      <c r="F43" s="10">
        <f t="shared" si="8"/>
        <v>115.2196138322594</v>
      </c>
      <c r="G43" s="29"/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7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Консолидированный</vt:lpstr>
      <vt:lpstr>Республиканский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2021-03-30T07:42:43Z</dcterms:modified>
</cp:coreProperties>
</file>